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Thumsova\Desktop\"/>
    </mc:Choice>
  </mc:AlternateContent>
  <xr:revisionPtr revIDLastSave="0" documentId="13_ncr:1_{868D93F0-3506-4D2F-BB88-2FA8C1FDC556}" xr6:coauthVersionLast="36" xr6:coauthVersionMax="36" xr10:uidLastSave="{00000000-0000-0000-0000-000000000000}"/>
  <bookViews>
    <workbookView xWindow="0" yWindow="0" windowWidth="20160" windowHeight="8580" tabRatio="780" firstSheet="1" activeTab="2" xr2:uid="{00000000-000D-0000-FFFF-FFFF00000000}"/>
  </bookViews>
  <sheets>
    <sheet name="Úvodní list" sheetId="1" r:id="rId1"/>
    <sheet name="1. Počty dětí" sheetId="2" r:id="rId2"/>
    <sheet name="2. HČ" sheetId="3" r:id="rId3"/>
    <sheet name="3. DČ" sheetId="4" r:id="rId4"/>
    <sheet name="4. Fondy" sheetId="5" r:id="rId5"/>
    <sheet name="5. Kontroly" sheetId="7" r:id="rId6"/>
    <sheet name="6. Správa budovy" sheetId="8" r:id="rId7"/>
    <sheet name="7. Výhled financování" sheetId="9" r:id="rId8"/>
    <sheet name="Příloha č. 1" sheetId="14" r:id="rId9"/>
    <sheet name="Př.č.1-komentář" sheetId="15" r:id="rId10"/>
    <sheet name="Příloha č. 2" sheetId="10" r:id="rId11"/>
    <sheet name="Příloha č. 3" sheetId="11" r:id="rId12"/>
    <sheet name="Příloha č. 4" sheetId="12" r:id="rId13"/>
    <sheet name="Příloha č. 5" sheetId="16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3" l="1"/>
  <c r="G83" i="3"/>
  <c r="G81" i="3"/>
  <c r="B39" i="2" l="1"/>
  <c r="D31" i="2"/>
  <c r="D30" i="2"/>
  <c r="D29" i="2"/>
  <c r="D28" i="2"/>
  <c r="D27" i="2"/>
  <c r="D26" i="2"/>
  <c r="D25" i="2"/>
  <c r="D24" i="2"/>
  <c r="C23" i="2"/>
  <c r="D23" i="2" s="1"/>
  <c r="B23" i="2"/>
  <c r="D22" i="2"/>
  <c r="D21" i="2"/>
  <c r="D20" i="2"/>
  <c r="D19" i="2"/>
  <c r="D13" i="2"/>
  <c r="D12" i="2"/>
  <c r="D11" i="2"/>
  <c r="D10" i="2"/>
  <c r="D9" i="2"/>
  <c r="C8" i="2"/>
  <c r="D8" i="2" s="1"/>
  <c r="B8" i="2"/>
  <c r="D7" i="2"/>
  <c r="D6" i="2"/>
  <c r="J46" i="14" l="1"/>
  <c r="J50" i="14"/>
  <c r="D27" i="14" l="1"/>
  <c r="D50" i="14" l="1"/>
  <c r="D46" i="14"/>
  <c r="G21" i="14" l="1"/>
  <c r="G14" i="14"/>
  <c r="E10" i="3"/>
  <c r="H6" i="3" l="1"/>
  <c r="D21" i="14"/>
  <c r="D14" i="14"/>
  <c r="D13" i="14" s="1"/>
  <c r="D8" i="14"/>
  <c r="F13" i="14"/>
  <c r="F21" i="14"/>
  <c r="F14" i="14"/>
  <c r="C14" i="14"/>
  <c r="C13" i="14" s="1"/>
  <c r="C7" i="14" s="1"/>
  <c r="C50" i="14"/>
  <c r="C46" i="14"/>
  <c r="C27" i="14"/>
  <c r="C21" i="14"/>
  <c r="C8" i="14"/>
  <c r="D9" i="3" l="1"/>
  <c r="D7" i="3"/>
  <c r="D6" i="3"/>
  <c r="D7" i="4" l="1"/>
  <c r="D9" i="4" s="1"/>
  <c r="B22" i="5" l="1"/>
  <c r="B17" i="5"/>
  <c r="B21" i="5"/>
  <c r="B19" i="5"/>
  <c r="D10" i="5" l="1"/>
  <c r="E55" i="14" l="1"/>
  <c r="E54" i="14"/>
  <c r="E52" i="14"/>
  <c r="H50" i="14"/>
  <c r="E50" i="14"/>
  <c r="E47" i="14"/>
  <c r="E46" i="14"/>
  <c r="H45" i="14"/>
  <c r="E45" i="14"/>
  <c r="H44" i="14"/>
  <c r="E44" i="14"/>
  <c r="E43" i="14"/>
  <c r="E42" i="14"/>
  <c r="H41" i="14"/>
  <c r="E41" i="14"/>
  <c r="E40" i="14"/>
  <c r="H39" i="14"/>
  <c r="E39" i="14"/>
  <c r="E38" i="14"/>
  <c r="H36" i="14"/>
  <c r="E36" i="14"/>
  <c r="H34" i="14"/>
  <c r="E34" i="14"/>
  <c r="H33" i="14"/>
  <c r="E33" i="14"/>
  <c r="H32" i="14"/>
  <c r="E32" i="14"/>
  <c r="G31" i="14"/>
  <c r="F31" i="14"/>
  <c r="F26" i="14" s="1"/>
  <c r="D31" i="14"/>
  <c r="C31" i="14"/>
  <c r="C26" i="14" s="1"/>
  <c r="H30" i="14"/>
  <c r="E30" i="14"/>
  <c r="H28" i="14"/>
  <c r="E28" i="14"/>
  <c r="J27" i="14"/>
  <c r="J26" i="14" s="1"/>
  <c r="I26" i="14"/>
  <c r="E27" i="14"/>
  <c r="H23" i="14"/>
  <c r="H22" i="14"/>
  <c r="E22" i="14"/>
  <c r="H21" i="14"/>
  <c r="E21" i="14"/>
  <c r="E20" i="14"/>
  <c r="E18" i="14"/>
  <c r="H17" i="14"/>
  <c r="E16" i="14"/>
  <c r="H15" i="14"/>
  <c r="E15" i="14"/>
  <c r="H14" i="14"/>
  <c r="E14" i="14"/>
  <c r="G13" i="14"/>
  <c r="E13" i="14"/>
  <c r="E10" i="14"/>
  <c r="E9" i="14"/>
  <c r="J8" i="14"/>
  <c r="I8" i="14"/>
  <c r="I57" i="14" s="1"/>
  <c r="E8" i="14"/>
  <c r="J57" i="14" l="1"/>
  <c r="H27" i="14"/>
  <c r="H13" i="14"/>
  <c r="D7" i="14"/>
  <c r="E7" i="14" s="1"/>
  <c r="C57" i="14"/>
  <c r="F57" i="14"/>
  <c r="D26" i="14"/>
  <c r="E26" i="14" s="1"/>
  <c r="H31" i="14"/>
  <c r="G26" i="14"/>
  <c r="E31" i="14"/>
  <c r="B25" i="8"/>
  <c r="D57" i="14" l="1"/>
  <c r="H26" i="14"/>
  <c r="G57" i="14"/>
  <c r="H57" i="14" s="1"/>
  <c r="E17" i="11"/>
  <c r="C10" i="11"/>
  <c r="C8" i="11" s="1"/>
  <c r="D10" i="11"/>
  <c r="D8" i="11" s="1"/>
  <c r="E12" i="11"/>
  <c r="E13" i="11"/>
  <c r="E14" i="11"/>
  <c r="E15" i="11"/>
  <c r="E16" i="11"/>
  <c r="B23" i="10"/>
  <c r="B14" i="10"/>
  <c r="B5" i="10"/>
  <c r="B36" i="8"/>
  <c r="E10" i="11" l="1"/>
  <c r="E8" i="11" s="1"/>
  <c r="B14" i="8" l="1"/>
  <c r="E48" i="3" l="1"/>
  <c r="C10" i="5" l="1"/>
  <c r="E10" i="5"/>
  <c r="F10" i="5"/>
  <c r="B10" i="5"/>
  <c r="C31" i="5"/>
  <c r="B31" i="5"/>
  <c r="D13" i="5"/>
  <c r="D31" i="4" l="1"/>
  <c r="D28" i="4"/>
  <c r="D25" i="4"/>
  <c r="D35" i="4" l="1"/>
  <c r="C85" i="3"/>
  <c r="G78" i="3"/>
  <c r="F77" i="3"/>
  <c r="E77" i="3"/>
  <c r="F73" i="3"/>
  <c r="E73" i="3"/>
  <c r="G80" i="3"/>
  <c r="G79" i="3"/>
  <c r="G76" i="3"/>
  <c r="G75" i="3"/>
  <c r="G74" i="3"/>
  <c r="G67" i="3"/>
  <c r="G66" i="3"/>
  <c r="G65" i="3"/>
  <c r="G64" i="3"/>
  <c r="G63" i="3"/>
  <c r="F62" i="3"/>
  <c r="E62" i="3"/>
  <c r="F51" i="3"/>
  <c r="E51" i="3"/>
  <c r="G59" i="3"/>
  <c r="G58" i="3"/>
  <c r="G57" i="3"/>
  <c r="G56" i="3"/>
  <c r="G55" i="3"/>
  <c r="G54" i="3"/>
  <c r="G53" i="3"/>
  <c r="G52" i="3"/>
  <c r="G50" i="3"/>
  <c r="G49" i="3"/>
  <c r="F48" i="3"/>
  <c r="D38" i="3"/>
  <c r="G73" i="3" l="1"/>
  <c r="G77" i="3"/>
  <c r="G62" i="3"/>
  <c r="G48" i="3"/>
  <c r="G51" i="3"/>
  <c r="H10" i="3"/>
  <c r="G10" i="3"/>
  <c r="F10" i="3"/>
  <c r="D10" i="3"/>
  <c r="C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Kateřina Kulhánková</author>
    <author>Dvořáková Marie (EO) P11</author>
  </authors>
  <commentList>
    <comment ref="D10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Kateřina Kulhánková:</t>
        </r>
        <r>
          <rPr>
            <sz val="9"/>
            <color indexed="81"/>
            <rFont val="Tahoma"/>
            <family val="2"/>
            <charset val="238"/>
          </rPr>
          <t xml:space="preserve">
2367 nájemné UZ 2
1393 odpisy UZ 3
10 UZ 4
455 UZ 8 plavání 
18 UZ 5 Terezín
30 UZ 5 evaluace
4+5 Mendel.+Masopust
33 Správně zvolit+Mluvit spolu UZ 20
101 UZ 138
bez UZ 34 655,50 odpisy EU mordenizace</t>
        </r>
      </text>
    </comment>
    <comment ref="B11" authorId="1" shapeId="0" xr:uid="{00000000-0006-0000-0800-000002000000}">
      <text>
        <r>
          <rPr>
            <b/>
            <sz val="9"/>
            <color indexed="81"/>
            <rFont val="Tahoma"/>
            <family val="2"/>
            <charset val="238"/>
          </rPr>
          <t>Dvořáková Marie (EO)</t>
        </r>
        <r>
          <rPr>
            <sz val="9"/>
            <color indexed="81"/>
            <rFont val="Tahoma"/>
            <family val="2"/>
            <charset val="238"/>
          </rPr>
          <t xml:space="preserve">
UZ 81-91, 13014, 14007, 000115 atd.</t>
        </r>
      </text>
    </comment>
    <comment ref="B12" authorId="1" shapeId="0" xr:uid="{00000000-0006-0000-0800-000003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Šablony, OPPPR
</t>
        </r>
      </text>
    </comment>
    <comment ref="I12" authorId="1" shapeId="0" xr:uid="{00000000-0006-0000-0800-000004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Uvést pouze dotace, které obdržíte v daném roce. Dotace převáděné z předchozího roku do RF nebo IF uvádějte na řádky 15 a 16</t>
        </r>
      </text>
    </comment>
    <comment ref="B18" authorId="1" shapeId="0" xr:uid="{00000000-0006-0000-0800-000005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čerpání šablon:
zde se nachází část dotace převedená z předchozího roku a není započítána v řádku 10!</t>
        </r>
      </text>
    </comment>
    <comment ref="I18" authorId="1" shapeId="0" xr:uid="{00000000-0006-0000-0800-000006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Zde uvádějte část dotace převedenou z předchozího roku do RF</t>
        </r>
      </text>
    </comment>
    <comment ref="I19" authorId="1" shapeId="0" xr:uid="{00000000-0006-0000-0800-000007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Zde uvádějte část dotace převedenou z předchozího roku do IF</t>
        </r>
      </text>
    </comment>
    <comment ref="J30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38"/>
          </rPr>
          <t>Kateřina Kulhánková:</t>
        </r>
        <r>
          <rPr>
            <sz val="9"/>
            <color indexed="81"/>
            <rFont val="Tahoma"/>
            <family val="2"/>
            <charset val="238"/>
          </rPr>
          <t xml:space="preserve">
3 UZ 115
70 UZ 104
88 UZ 17050</t>
        </r>
      </text>
    </comment>
    <comment ref="J37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38"/>
          </rPr>
          <t>Kateřina Kulhánková:</t>
        </r>
        <r>
          <rPr>
            <sz val="9"/>
            <color indexed="81"/>
            <rFont val="Tahoma"/>
            <family val="2"/>
            <charset val="238"/>
          </rPr>
          <t xml:space="preserve">
23 UZ 33092</t>
        </r>
      </text>
    </comment>
    <comment ref="J39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38"/>
          </rPr>
          <t>Kateřina Kulhánková:</t>
        </r>
        <r>
          <rPr>
            <sz val="9"/>
            <color indexed="81"/>
            <rFont val="Tahoma"/>
            <family val="2"/>
            <charset val="238"/>
          </rPr>
          <t xml:space="preserve">
129 UZ 115
122 UZ 33092</t>
        </r>
      </text>
    </comment>
    <comment ref="J44" authorId="0" shapeId="0" xr:uid="{00000000-0006-0000-0800-00000B000000}">
      <text>
        <r>
          <rPr>
            <b/>
            <sz val="9"/>
            <color indexed="81"/>
            <rFont val="Tahoma"/>
            <family val="2"/>
            <charset val="238"/>
          </rPr>
          <t>Kateřina Kulhánková:</t>
        </r>
        <r>
          <rPr>
            <sz val="9"/>
            <color indexed="81"/>
            <rFont val="Tahoma"/>
            <family val="2"/>
            <charset val="238"/>
          </rPr>
          <t xml:space="preserve">
1562 UZ 96
93 UZ 115
546 UZ 33092</t>
        </r>
      </text>
    </comment>
    <comment ref="J55" authorId="0" shapeId="0" xr:uid="{00000000-0006-0000-0800-00000C000000}">
      <text>
        <r>
          <rPr>
            <b/>
            <sz val="9"/>
            <color indexed="81"/>
            <rFont val="Tahoma"/>
            <family val="2"/>
            <charset val="238"/>
          </rPr>
          <t>Kateřina Kulhánková:</t>
        </r>
        <r>
          <rPr>
            <sz val="9"/>
            <color indexed="81"/>
            <rFont val="Tahoma"/>
            <family val="2"/>
            <charset val="238"/>
          </rPr>
          <t xml:space="preserve">
248 UZ 104
309 UZ 17050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Dvořáková Marie (EO) P11</author>
  </authors>
  <commentList>
    <comment ref="A7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238"/>
          </rPr>
          <t>Dvořáková Marie (EO)</t>
        </r>
        <r>
          <rPr>
            <sz val="9"/>
            <color indexed="81"/>
            <rFont val="Tahoma"/>
            <family val="2"/>
            <charset val="238"/>
          </rPr>
          <t xml:space="preserve">
UZ 81-91, 13014, 14007, 000115 atd.</t>
        </r>
      </text>
    </comment>
    <comment ref="A8" authorId="0" shapeId="0" xr:uid="{00000000-0006-0000-0900-000002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Šablony, OPPPR
</t>
        </r>
      </text>
    </comment>
    <comment ref="A14" authorId="0" shapeId="0" xr:uid="{00000000-0006-0000-0900-000003000000}">
      <text>
        <r>
          <rPr>
            <b/>
            <sz val="9"/>
            <color indexed="81"/>
            <rFont val="Tahoma"/>
            <family val="2"/>
            <charset val="238"/>
          </rPr>
          <t>Dvořáková Marie (EO) P11:</t>
        </r>
        <r>
          <rPr>
            <sz val="9"/>
            <color indexed="81"/>
            <rFont val="Tahoma"/>
            <family val="2"/>
            <charset val="238"/>
          </rPr>
          <t xml:space="preserve">
čerpání šablon:
zde se nachází část dotace převedená z předchozího roku a není započítána v řádku 10!</t>
        </r>
      </text>
    </comment>
  </commentList>
</comments>
</file>

<file path=xl/sharedStrings.xml><?xml version="1.0" encoding="utf-8"?>
<sst xmlns="http://schemas.openxmlformats.org/spreadsheetml/2006/main" count="841" uniqueCount="535">
  <si>
    <t>ROZBOR HOSPODAŘENÍ</t>
  </si>
  <si>
    <t>IDENTIFIKAČNÍ ÚDAJE ORGANIZACE</t>
  </si>
  <si>
    <t>Přesný název organizace:</t>
  </si>
  <si>
    <t>Detašované pracoviště:</t>
  </si>
  <si>
    <t>---</t>
  </si>
  <si>
    <t>IČ:</t>
  </si>
  <si>
    <t>Telefon:</t>
  </si>
  <si>
    <t>E-mail:</t>
  </si>
  <si>
    <t>Adresa internetových stránek:</t>
  </si>
  <si>
    <t>Jméno ředitele školy:</t>
  </si>
  <si>
    <t>Zpracovatel účetnictví, telefon:</t>
  </si>
  <si>
    <t>rozdíl</t>
  </si>
  <si>
    <t>počet dětí - celkem</t>
  </si>
  <si>
    <t>počet tříd</t>
  </si>
  <si>
    <t>průměrný počet dětí ve třídě</t>
  </si>
  <si>
    <t>počet dětí integrovaných</t>
  </si>
  <si>
    <t>počet dětí - předškoláků</t>
  </si>
  <si>
    <t>počet dětí z jiných MČ a obcí</t>
  </si>
  <si>
    <t>počet strávníků (dětí) - vlastní</t>
  </si>
  <si>
    <t>počet strávníků - vlastní zaměstnanci</t>
  </si>
  <si>
    <t>Výkony MŠ</t>
  </si>
  <si>
    <t>počet žáků - celkem</t>
  </si>
  <si>
    <t>průměrný počet žáků ve třídě</t>
  </si>
  <si>
    <t>školní družina, klub - počet žáků</t>
  </si>
  <si>
    <t>počet žáků integrovaných</t>
  </si>
  <si>
    <t>počet žáků z jiných MČ a obcí</t>
  </si>
  <si>
    <t>počet strávníků (žáků) – vlastní</t>
  </si>
  <si>
    <t>Počty žáků z jiných MČ a obcí:</t>
  </si>
  <si>
    <t>ostatní Prahy</t>
  </si>
  <si>
    <t>mimopražské obce</t>
  </si>
  <si>
    <t>TB mimo území ČR</t>
  </si>
  <si>
    <t>1.1 Výkony MŠ (Přehled počtu dětí a strávníků MŠ)</t>
  </si>
  <si>
    <t>Celkem</t>
  </si>
  <si>
    <t>Počet</t>
  </si>
  <si>
    <t>od 01.01.</t>
  </si>
  <si>
    <t>od 01.09.</t>
  </si>
  <si>
    <t>úplata za služby (školní družina)</t>
  </si>
  <si>
    <t>úplata za služby (školní klub)</t>
  </si>
  <si>
    <t>stravné (do 6 let)</t>
  </si>
  <si>
    <t>stravné (nad 6 let)</t>
  </si>
  <si>
    <t>1.2 Výkony ZŠ (Přehled počtu žáků a strávníků ZŠ)</t>
  </si>
  <si>
    <t>stravné (do 10 let)</t>
  </si>
  <si>
    <t>stravné (do 15 let)</t>
  </si>
  <si>
    <t>stravné (nad 15 let)</t>
  </si>
  <si>
    <t>Základní škola</t>
  </si>
  <si>
    <t>Mateřská škola</t>
  </si>
  <si>
    <t>Výkony ZŠ</t>
  </si>
  <si>
    <t xml:space="preserve">                   - 1. stupeň</t>
  </si>
  <si>
    <t xml:space="preserve">                   - 2. stupeň</t>
  </si>
  <si>
    <t>počet žáků nastoupených do 1. třídy od 01.09.</t>
  </si>
  <si>
    <t>úplata za školské služby</t>
  </si>
  <si>
    <r>
      <t>1.</t>
    </r>
    <r>
      <rPr>
        <b/>
        <sz val="14"/>
        <color theme="1"/>
        <rFont val="Times New Roman"/>
        <family val="1"/>
        <charset val="238"/>
      </rPr>
      <t> </t>
    </r>
    <r>
      <rPr>
        <b/>
        <sz val="14"/>
        <color theme="1"/>
        <rFont val="Calibri"/>
        <family val="2"/>
        <charset val="238"/>
        <scheme val="minor"/>
      </rPr>
      <t>Základní údaje o škole</t>
    </r>
  </si>
  <si>
    <r>
      <t>2.</t>
    </r>
    <r>
      <rPr>
        <b/>
        <sz val="14"/>
        <color theme="1"/>
        <rFont val="Times New Roman"/>
        <family val="1"/>
        <charset val="238"/>
      </rPr>
      <t> Hospodaření v hlavní činnosti</t>
    </r>
  </si>
  <si>
    <t>2.1 Výsledek hospodaření (v Kč)</t>
  </si>
  <si>
    <t>MHMP
(UZ 96 a 115)</t>
  </si>
  <si>
    <t>Projekty ESF</t>
  </si>
  <si>
    <t>MČ Praha 11</t>
  </si>
  <si>
    <t>Příspěvky a výnosy celkem</t>
  </si>
  <si>
    <t>z toho příspěvky a dotace</t>
  </si>
  <si>
    <t>výnosy, vč. fondů</t>
  </si>
  <si>
    <t>Náklady celkem</t>
  </si>
  <si>
    <t>Hospodářský výsledek</t>
  </si>
  <si>
    <t>Podrobný rozbor hospodaření (finančně a věcně) uveden v příloze č. 1.</t>
  </si>
  <si>
    <t>Okolnosti, které významným způsobem ovlivnily skutečné čerpání nákladů a plnění výnosů, úprava finančního plánu apod.)</t>
  </si>
  <si>
    <t>MHMP (UZ 81, 91, 96 a další):</t>
  </si>
  <si>
    <t>MŠMT (UZ 33xxx):</t>
  </si>
  <si>
    <t>Projekty ESF:</t>
  </si>
  <si>
    <t>MČ Praha 11:</t>
  </si>
  <si>
    <t>Dohadné položky celkem</t>
  </si>
  <si>
    <t>z toho</t>
  </si>
  <si>
    <t>elektřina</t>
  </si>
  <si>
    <t>teplo</t>
  </si>
  <si>
    <t>plyn</t>
  </si>
  <si>
    <t>odpad</t>
  </si>
  <si>
    <t>vodné a stočné, srážky</t>
  </si>
  <si>
    <t>2.3 Vytvořené dohadné položky (v KČ)</t>
  </si>
  <si>
    <t>2.2 Zhodnocení hospodaření za uplynulé období s ohledem na vytvořený hospodářských výsledek</t>
  </si>
  <si>
    <t>přiděleno</t>
  </si>
  <si>
    <t>vyčerpáno</t>
  </si>
  <si>
    <t>stavební</t>
  </si>
  <si>
    <t>nestavební</t>
  </si>
  <si>
    <t>logopedie</t>
  </si>
  <si>
    <t>2.4 Účelové prostředky poskytnuté zřizovatelem (MČ Praha 11) (v KČ)</t>
  </si>
  <si>
    <t>Školské projekty</t>
  </si>
  <si>
    <t>Investiční prostředky</t>
  </si>
  <si>
    <t xml:space="preserve"> zůstatek</t>
  </si>
  <si>
    <t>atletika (mzdy a školení trenérů)</t>
  </si>
  <si>
    <t>nutriční terapeut</t>
  </si>
  <si>
    <t>plavání</t>
  </si>
  <si>
    <t>Neinvestiční prostředky (bez dotačních programů)</t>
  </si>
  <si>
    <t>Účelové příspěvky</t>
  </si>
  <si>
    <t>Dotační programy</t>
  </si>
  <si>
    <t>komentář</t>
  </si>
  <si>
    <t>MHMP</t>
  </si>
  <si>
    <t>Sponzorské dary</t>
  </si>
  <si>
    <t>věcný</t>
  </si>
  <si>
    <t>2.5 Získávání prostředků z jiných zdrojů (v KČ)</t>
  </si>
  <si>
    <t>2.6 Komentář k jednotlivým položkám finančního plánu a jeho plnění</t>
  </si>
  <si>
    <t>(odchylky vzhledem k plánu, časový vývoj, konkretizace vybraných položek)</t>
  </si>
  <si>
    <t>Příspěvky a výnosy (MČ Praha 11)</t>
  </si>
  <si>
    <t>Náklady (MČ Praha 11)</t>
  </si>
  <si>
    <t xml:space="preserve">2.7 inventarizace majetku, pohledávek a závazků </t>
  </si>
  <si>
    <t>(aktuální stav pohledávek a závazků)</t>
  </si>
  <si>
    <t>Inventarizace majetku</t>
  </si>
  <si>
    <t>Komentáře k inventarizaci</t>
  </si>
  <si>
    <t>3.1 Výsledek hospodaření (v Kč)</t>
  </si>
  <si>
    <t>Výnosy celkem</t>
  </si>
  <si>
    <t>Hospodářský výsledek před zdaněním</t>
  </si>
  <si>
    <t>Daň z příjmu</t>
  </si>
  <si>
    <t>3.2 Přehled podnájmů</t>
  </si>
  <si>
    <t>Přehled jednotlivých druhů podnájmů, které má škola:</t>
  </si>
  <si>
    <t>a) souvislé komerční a nekomerční (podnájmy dočasně nepoužívaných prostor) - rozsah těchto prostor s vyšší naplněností školy klesá</t>
  </si>
  <si>
    <t>b) nesouvislé celoroční (podnájmy tělocvičen, tříd)</t>
  </si>
  <si>
    <t>c) jednorázové podnájmy</t>
  </si>
  <si>
    <t>Celkový výnos z podnájmů:</t>
  </si>
  <si>
    <t>Výnosy za kalendářní rok</t>
  </si>
  <si>
    <t>Souvislé podnájmy</t>
  </si>
  <si>
    <t>nebytové prostory</t>
  </si>
  <si>
    <t>pozemky</t>
  </si>
  <si>
    <t>Nesouvislé podnájmy</t>
  </si>
  <si>
    <t>Jednorázové podnájmy</t>
  </si>
  <si>
    <t>Ostatní nespecifikované podnájmy</t>
  </si>
  <si>
    <t>Výnosy z podnájmů celkem</t>
  </si>
  <si>
    <t>3.3 Přehled výnosů podle jednotlivých typů podnájmů (v KČ)</t>
  </si>
  <si>
    <r>
      <t>4.</t>
    </r>
    <r>
      <rPr>
        <b/>
        <sz val="14"/>
        <color theme="1"/>
        <rFont val="Times New Roman"/>
        <family val="1"/>
        <charset val="238"/>
      </rPr>
      <t> Fondy organizace</t>
    </r>
  </si>
  <si>
    <t>4.1 Stavy fondů (v Kč)</t>
  </si>
  <si>
    <t>4.2 Návrh na příděl do fondů</t>
  </si>
  <si>
    <t>Počet žáků/dětí</t>
  </si>
  <si>
    <t>Částka na žáka/dítě</t>
  </si>
  <si>
    <t>Limit</t>
  </si>
  <si>
    <t>hlavní činnost</t>
  </si>
  <si>
    <t>doplňková činnost</t>
  </si>
  <si>
    <t>HV celkem</t>
  </si>
  <si>
    <t>Fond odměn</t>
  </si>
  <si>
    <t>xxx</t>
  </si>
  <si>
    <t>Rezervní fond</t>
  </si>
  <si>
    <t>kontrola</t>
  </si>
  <si>
    <t>FKSP (412)</t>
  </si>
  <si>
    <t>Fondy školy</t>
  </si>
  <si>
    <t>Zůstatek</t>
  </si>
  <si>
    <t>Fond odměn (411)</t>
  </si>
  <si>
    <t>Rezervní fond (413)</t>
  </si>
  <si>
    <t>Rezervní fond (414)</t>
  </si>
  <si>
    <t>Investiční fond (416)</t>
  </si>
  <si>
    <t>Rezervní fond - Ostatní</t>
  </si>
  <si>
    <t>Rezervní fond - ESF</t>
  </si>
  <si>
    <t>(414 0520)</t>
  </si>
  <si>
    <t xml:space="preserve">                                  - počet oddělení</t>
  </si>
  <si>
    <t xml:space="preserve">                                      – cizí (ZŠ, SŠ)</t>
  </si>
  <si>
    <t>Jiné granty</t>
  </si>
  <si>
    <r>
      <t>3.</t>
    </r>
    <r>
      <rPr>
        <b/>
        <sz val="14"/>
        <color theme="1"/>
        <rFont val="Times New Roman"/>
        <family val="1"/>
        <charset val="238"/>
      </rPr>
      <t> Doplňková činnost</t>
    </r>
  </si>
  <si>
    <t>Účet</t>
  </si>
  <si>
    <t>Kč</t>
  </si>
  <si>
    <t>Dlužník</t>
  </si>
  <si>
    <t>Komentář</t>
  </si>
  <si>
    <t>Pohledávky k 31.12</t>
  </si>
  <si>
    <t>Závazky k 31.12</t>
  </si>
  <si>
    <r>
      <t>5.</t>
    </r>
    <r>
      <rPr>
        <b/>
        <sz val="14"/>
        <color theme="1"/>
        <rFont val="Times New Roman"/>
        <family val="1"/>
        <charset val="238"/>
      </rPr>
      <t> Informace o výsledcích kontrol</t>
    </r>
  </si>
  <si>
    <t>5.1 Finanční kontroly</t>
  </si>
  <si>
    <t>5.2 Vnitřní kontrolní systém organizace</t>
  </si>
  <si>
    <t>5.3 Ostatní kontroly</t>
  </si>
  <si>
    <t>Zaměření kontroly:</t>
  </si>
  <si>
    <t>Kontrolní orgán:</t>
  </si>
  <si>
    <t>Kontrolované období:</t>
  </si>
  <si>
    <t>Zjištění:</t>
  </si>
  <si>
    <t>Přijatá opatření:</t>
  </si>
  <si>
    <t>Protokol z kontroly předán zřizovateli dne:</t>
  </si>
  <si>
    <r>
      <t>6.</t>
    </r>
    <r>
      <rPr>
        <b/>
        <sz val="14"/>
        <color theme="1"/>
        <rFont val="Times New Roman"/>
        <family val="1"/>
        <charset val="238"/>
      </rPr>
      <t> Správa budovy</t>
    </r>
  </si>
  <si>
    <t>6.1 Akce nad 30 tis. Kč</t>
  </si>
  <si>
    <t>a) Realizované a hrazené školou</t>
  </si>
  <si>
    <t>b) Realizované z limitu správce budovy</t>
  </si>
  <si>
    <t>6.4 Návrhy na úspory enegií</t>
  </si>
  <si>
    <t>6.3 Spolupráce se správcem budovy (technickým dozorem)</t>
  </si>
  <si>
    <t>6.2 Havárie</t>
  </si>
  <si>
    <t>Název akce</t>
  </si>
  <si>
    <t>Náklady v Kč</t>
  </si>
  <si>
    <r>
      <t>7.</t>
    </r>
    <r>
      <rPr>
        <b/>
        <sz val="14"/>
        <color theme="1"/>
        <rFont val="Times New Roman"/>
        <family val="1"/>
        <charset val="238"/>
      </rPr>
      <t> Výhled v oblasti financování a správy majetku na příští kalendářní rok</t>
    </r>
  </si>
  <si>
    <r>
      <t>8.</t>
    </r>
    <r>
      <rPr>
        <b/>
        <sz val="14"/>
        <color theme="1"/>
        <rFont val="Times New Roman"/>
        <family val="1"/>
        <charset val="238"/>
      </rPr>
      <t> Přehled příloh</t>
    </r>
  </si>
  <si>
    <t>Příloha č. 1:</t>
  </si>
  <si>
    <t>Příloha č. 2:</t>
  </si>
  <si>
    <t>Příloha č. 3:</t>
  </si>
  <si>
    <t>Příloha č. 4:</t>
  </si>
  <si>
    <t>Příloha č. 5:</t>
  </si>
  <si>
    <t>V Praze dne</t>
  </si>
  <si>
    <t>MĚSTSKÁ ČÁST</t>
  </si>
  <si>
    <t>MHMP, EU</t>
  </si>
  <si>
    <t xml:space="preserve">HČ </t>
  </si>
  <si>
    <t>DČ</t>
  </si>
  <si>
    <t>Plán/UFP</t>
  </si>
  <si>
    <t>Skuteč.</t>
  </si>
  <si>
    <t>%</t>
  </si>
  <si>
    <t>Skuteč</t>
  </si>
  <si>
    <t>x</t>
  </si>
  <si>
    <t>PŘÍSPĚVKY A DOTACE</t>
  </si>
  <si>
    <t>Příspěvek na provoz UZ 1</t>
  </si>
  <si>
    <t>Příspěvky  UZ 2-20</t>
  </si>
  <si>
    <t xml:space="preserve">Dotační programy od MHMP </t>
  </si>
  <si>
    <t xml:space="preserve">Ostatní dotační programy - EU </t>
  </si>
  <si>
    <t>Materiál</t>
  </si>
  <si>
    <t>Energie</t>
  </si>
  <si>
    <t>z toho: elektrické energie</t>
  </si>
  <si>
    <t>Opravy a údržba (511)</t>
  </si>
  <si>
    <t>Odpisy (551)</t>
  </si>
  <si>
    <t>DDHM (558)</t>
  </si>
  <si>
    <t xml:space="preserve">Vypracoval/a:   </t>
  </si>
  <si>
    <t xml:space="preserve">Schválil/a: </t>
  </si>
  <si>
    <t>Příloha č. 1</t>
  </si>
  <si>
    <t>k 31.12.2022</t>
  </si>
  <si>
    <t>c) Jmenovité opravy</t>
  </si>
  <si>
    <t>Fond</t>
  </si>
  <si>
    <t>Částka</t>
  </si>
  <si>
    <t>Popis</t>
  </si>
  <si>
    <t>Rezervní fond celkem</t>
  </si>
  <si>
    <t>Investiční fond celkem</t>
  </si>
  <si>
    <t>Fond odměn celkem</t>
  </si>
  <si>
    <t>FKSP celkem</t>
  </si>
  <si>
    <t>Příloha č. 2</t>
  </si>
  <si>
    <t>Příloha č. 3</t>
  </si>
  <si>
    <t>v Kč na dvě desetinná místa</t>
  </si>
  <si>
    <t>Účelový
znak</t>
  </si>
  <si>
    <t>Ukazatel</t>
  </si>
  <si>
    <t>Vratka dotace  
při finančním 
vypořádání</t>
  </si>
  <si>
    <t>a</t>
  </si>
  <si>
    <t>b</t>
  </si>
  <si>
    <t>3 = 1 - 2</t>
  </si>
  <si>
    <t>Neinvestiční dotace celkem</t>
  </si>
  <si>
    <t>v tom:</t>
  </si>
  <si>
    <t>Přímé náklady na vzdělávání celkem</t>
  </si>
  <si>
    <t>a) platy</t>
  </si>
  <si>
    <t>b) OON</t>
  </si>
  <si>
    <t>c) ostatní (odvody + FKSP + ONIV)</t>
  </si>
  <si>
    <t>Sestavil:</t>
  </si>
  <si>
    <t>Podpis:</t>
  </si>
  <si>
    <t xml:space="preserve">Datum:  </t>
  </si>
  <si>
    <t xml:space="preserve">Tel.: </t>
  </si>
  <si>
    <t xml:space="preserve">Bylo ve Vaší organizaci v uplynulém roce zjištěno závažné zjištění definované zákonem o finanční kontrole?“ </t>
  </si>
  <si>
    <t>MŠMT
(UZ 33xxx
bez Šablon)</t>
  </si>
  <si>
    <t>Specifikace HV (HV vzniklý z činnosti/zůstatek dotace, která pokračuje/zůstatek dotace-vratka v lednu)</t>
  </si>
  <si>
    <t>Položky</t>
  </si>
  <si>
    <t>FINANČNÍ PLÁN</t>
  </si>
  <si>
    <t>v tis.</t>
  </si>
  <si>
    <t>Plán</t>
  </si>
  <si>
    <t>Výnosy</t>
  </si>
  <si>
    <t xml:space="preserve">PŘÍSPĚVKY a VÝNOSY  CELKEM </t>
  </si>
  <si>
    <t>67x</t>
  </si>
  <si>
    <r>
      <t xml:space="preserve"> </t>
    </r>
    <r>
      <rPr>
        <b/>
        <sz val="9"/>
        <rFont val="Calibri"/>
        <family val="2"/>
        <charset val="238"/>
      </rPr>
      <t>VÝNOSY CELKEM</t>
    </r>
  </si>
  <si>
    <t>Výnosy (602)</t>
  </si>
  <si>
    <t>z toho: stravné (potraviny)</t>
  </si>
  <si>
    <t xml:space="preserve">                   úplata za vzděl. (ŠD, Krouž)</t>
  </si>
  <si>
    <t>Výnosy (603, pronájmy)</t>
  </si>
  <si>
    <t>Zapojení RF/čerpání "šablon"</t>
  </si>
  <si>
    <t>Zapojení IF</t>
  </si>
  <si>
    <t>Zapojení FO</t>
  </si>
  <si>
    <t>Výnosy (649, kromě zapojení fondů)</t>
  </si>
  <si>
    <t>z toho: tržby za zboží, služby</t>
  </si>
  <si>
    <t xml:space="preserve">                   prov. náklady za ciz.stráv.</t>
  </si>
  <si>
    <t xml:space="preserve">    Úroky (662)</t>
  </si>
  <si>
    <t xml:space="preserve">    Výnosy ostatní (672-0750)</t>
  </si>
  <si>
    <t>Náklady</t>
  </si>
  <si>
    <t>NÁKLADY CELKEM</t>
  </si>
  <si>
    <t>z toho: potraviny</t>
  </si>
  <si>
    <t xml:space="preserve">                  učební pomůcky a učebnice</t>
  </si>
  <si>
    <t xml:space="preserve">                  ostatní</t>
  </si>
  <si>
    <t>502-0300</t>
  </si>
  <si>
    <t>502-0310</t>
  </si>
  <si>
    <t xml:space="preserve">                   plyn </t>
  </si>
  <si>
    <t>502-0320</t>
  </si>
  <si>
    <t xml:space="preserve">                   vodné + stočné + srážky</t>
  </si>
  <si>
    <t>502-0330</t>
  </si>
  <si>
    <t xml:space="preserve">                   teplo + teplá voda</t>
  </si>
  <si>
    <t>Cestovné (512)</t>
  </si>
  <si>
    <t>Náklady na reprezentaci (513)</t>
  </si>
  <si>
    <t>Služby (518)</t>
  </si>
  <si>
    <t>z toho: telefony</t>
  </si>
  <si>
    <t xml:space="preserve">                  ODPADY</t>
  </si>
  <si>
    <t xml:space="preserve">                  nájemné budova</t>
  </si>
  <si>
    <t xml:space="preserve">                  zpracování mezd a účetn.</t>
  </si>
  <si>
    <t>521, 524, 525, 527</t>
  </si>
  <si>
    <r>
      <t>M</t>
    </r>
    <r>
      <rPr>
        <b/>
        <sz val="9"/>
        <rFont val="Calibri"/>
        <family val="2"/>
        <charset val="238"/>
      </rPr>
      <t>zdové náklady + odvody</t>
    </r>
  </si>
  <si>
    <t>z toho: FKSP</t>
  </si>
  <si>
    <t>Ostatní náklady bez FKSP (527)</t>
  </si>
  <si>
    <t>z toho: lékařské prohlídky</t>
  </si>
  <si>
    <t xml:space="preserve">                   OOPP</t>
  </si>
  <si>
    <t xml:space="preserve">                   DVPP</t>
  </si>
  <si>
    <t>542-569</t>
  </si>
  <si>
    <t>Ostatní náklady (542-549)</t>
  </si>
  <si>
    <t>z toho: pokuty a penále (542)</t>
  </si>
  <si>
    <t xml:space="preserve">                   náklady z činnosti (549, 569)</t>
  </si>
  <si>
    <t xml:space="preserve">                   odvod za nepl.zam.zdr.post.</t>
  </si>
  <si>
    <t>Daň z příjmu, z úroků (591)</t>
  </si>
  <si>
    <t xml:space="preserve">HOSPODÁŘSKÝ VÝSLEDEK </t>
  </si>
  <si>
    <t>Inv. přísp. na nestavev.inv.
/Šablony/Zap.FONDŮ</t>
  </si>
  <si>
    <t>Slovní komentář k jednotlivým položkám, zdůvodnění odchylky od FP:</t>
  </si>
  <si>
    <t>Upravit dle potřeby:</t>
  </si>
  <si>
    <t>Podrobný rozbor hospodaření uveden v příloze č. 1., včetně komentáře k jednotlivým položkám a zdůvodnění odchylek oproti FP.</t>
  </si>
  <si>
    <r>
      <t xml:space="preserve"> </t>
    </r>
    <r>
      <rPr>
        <b/>
        <sz val="10"/>
        <rFont val="Calibri"/>
        <family val="2"/>
        <charset val="238"/>
      </rPr>
      <t>VÝNOSY CELKEM</t>
    </r>
  </si>
  <si>
    <r>
      <t>M</t>
    </r>
    <r>
      <rPr>
        <b/>
        <sz val="10"/>
        <rFont val="Calibri"/>
        <family val="2"/>
        <charset val="238"/>
      </rPr>
      <t>zdové náklady + odvody</t>
    </r>
  </si>
  <si>
    <t>ZA ROK 2023</t>
  </si>
  <si>
    <t>k 31.12.2023</t>
  </si>
  <si>
    <t>1.3 Úplata za školské služby/stravné v roce 2023</t>
  </si>
  <si>
    <t>Čerpání fondů finančně a věcně v roce 2023</t>
  </si>
  <si>
    <t xml:space="preserve">                Finanční vypořádání dotací MŠMT v roce 2023</t>
  </si>
  <si>
    <t>Poskytnuto
k 31.12.2023</t>
  </si>
  <si>
    <t>Použito
k 31.12.2023</t>
  </si>
  <si>
    <t>Stav k 1.1.2023</t>
  </si>
  <si>
    <t>Příděl z HV 2022</t>
  </si>
  <si>
    <t>Tvorba 2023</t>
  </si>
  <si>
    <t>Čerpání 2023</t>
  </si>
  <si>
    <t>Stav k 31.12.2023</t>
  </si>
  <si>
    <t>Limit RF pro rok 2023</t>
  </si>
  <si>
    <t>Počáteční stav 2023</t>
  </si>
  <si>
    <t>Převod 2022</t>
  </si>
  <si>
    <t>rekreace</t>
  </si>
  <si>
    <t>stravování</t>
  </si>
  <si>
    <t>kultura</t>
  </si>
  <si>
    <t>péče o zdraví, sport</t>
  </si>
  <si>
    <t>peněžní dary</t>
  </si>
  <si>
    <t>ostatní - vitamíny</t>
  </si>
  <si>
    <t>Základní škola, Praha 4, Mendelova 550</t>
  </si>
  <si>
    <t>www.zsmendelova.cz</t>
  </si>
  <si>
    <t>PhDr. Martina Thumsová</t>
  </si>
  <si>
    <t>Ing. Kateřina Kulhánková, 272 088 225</t>
  </si>
  <si>
    <t>Rezervní fond Šablony III.</t>
  </si>
  <si>
    <t>Rezervní fond Šablony IV.</t>
  </si>
  <si>
    <t>skola@zsmendelova.cz</t>
  </si>
  <si>
    <t>mzdy 12/2023</t>
  </si>
  <si>
    <t xml:space="preserve">odpisy svěřeného majetku po rekonstr. varny ŠJ </t>
  </si>
  <si>
    <t>školní server</t>
  </si>
  <si>
    <t>OP PPR Modernizace učeben ZŠ Mendelova</t>
  </si>
  <si>
    <t>dary</t>
  </si>
  <si>
    <t>přečerpání provozního příspěvku UZ 1</t>
  </si>
  <si>
    <t>Národní plán obnovy - doučování v základních školách, středních školách a konzervatořích</t>
  </si>
  <si>
    <t>Národní plán obnovy - digitální učební pomůcky</t>
  </si>
  <si>
    <t>Národní plán obnovy - pořízení mobilních digitálních technologií pro znevýhodněné žáky</t>
  </si>
  <si>
    <t>Kateřina Kulhánková</t>
  </si>
  <si>
    <t>kulhankovak@zsmendelova.cz</t>
  </si>
  <si>
    <t>Šablony III.
UZ 33063</t>
  </si>
  <si>
    <t>Příspěvek na provoz UZ 1 + UZ 139</t>
  </si>
  <si>
    <t>dostatek provozních prostředků, nebylo potřeba zapojit RF v plánované výši</t>
  </si>
  <si>
    <t>Např. Vestec/Újezd (spádová oblast: Křeslice)</t>
  </si>
  <si>
    <t>domácnosti ohrožené inflací - vratka</t>
  </si>
  <si>
    <t>doprava - exkurze Lidice, Terezín</t>
  </si>
  <si>
    <t>na odpisy svěřeného majetku po rekonstrukci ŠJ - vratka</t>
  </si>
  <si>
    <t>Kultura - Masopust</t>
  </si>
  <si>
    <t>Sport - Mendelánkování</t>
  </si>
  <si>
    <t>Primární prevence - Správně zvolit</t>
  </si>
  <si>
    <t>Primární prevence - Mluvit spolu a respektovat se</t>
  </si>
  <si>
    <t>MAP III - podpora žáků</t>
  </si>
  <si>
    <t>Primární prevence - Informovaná sborovna</t>
  </si>
  <si>
    <t>podpora vzdělávání na území HMP - Otevírání hřišť</t>
  </si>
  <si>
    <t>posílení mzdových prosředků zaměstnanců škol</t>
  </si>
  <si>
    <t>bezúplatné nabyté ATG testovací sady - konec expirace</t>
  </si>
  <si>
    <t>OP JAK Hledáme správný směr IV</t>
  </si>
  <si>
    <t>OP PPR Modernizace odb. učeben ZŠ Mendelova IV</t>
  </si>
  <si>
    <t>OP PPR Modernizace odb. učeben ZŠ Mendelova NIV</t>
  </si>
  <si>
    <t>finanční - účelový</t>
  </si>
  <si>
    <t>finanční - neúčelový</t>
  </si>
  <si>
    <t>SPŠM při ZŠ</t>
  </si>
  <si>
    <t>sportovní aktivity - ŠVP</t>
  </si>
  <si>
    <t>příspěvek na LV</t>
  </si>
  <si>
    <t>výtvarné potřeby, kopírování, knihovna, přísl. PC</t>
  </si>
  <si>
    <t>Women for Women</t>
  </si>
  <si>
    <t>stravování žáků</t>
  </si>
  <si>
    <t>ORTEP, s.r.o.</t>
  </si>
  <si>
    <t>Bitlis Il Milli Egitim</t>
  </si>
  <si>
    <t>Yeniser Vocationland Technical High School</t>
  </si>
  <si>
    <t>Nazmiy Demirel</t>
  </si>
  <si>
    <t>Diyarbakir Provincial Directorate of Nat. Education</t>
  </si>
  <si>
    <t>Vnitřní kontrolní systém školy:</t>
  </si>
  <si>
    <t>1. Základní vnitřní předpisy školy týkající se problematiky finanční kontroly a hospodaření s finančními</t>
  </si>
  <si>
    <t>prostředky:</t>
  </si>
  <si>
    <t>2. Nastavení kontrolního systému odpovídá požadavkům organizace. Kontrola je prováděna ředitelkou</t>
  </si>
  <si>
    <t>školy 1x měsíčně ve škole, ve školní jídelně 1x za čtvrtletí.</t>
  </si>
  <si>
    <t xml:space="preserve">návány do složky Kontrolní chyba. Jsou ihned projednány s odpovědnými pracovníky a je kontrolována </t>
  </si>
  <si>
    <t>oprava chyby i následné dodržování kontrolního postupu.</t>
  </si>
  <si>
    <t>Řídící i kontrolní prostředí má pevná pravidla. Vnitřní předpisy jsou 1x ročně inovované, aby odpovídali</t>
  </si>
  <si>
    <t xml:space="preserve">taveným pravidlům. Zvláštní důraz je kladen na odpovědnost zaměstnanců, která se také zabývá </t>
  </si>
  <si>
    <t>hodnocením kontrolního systému.</t>
  </si>
  <si>
    <t>Přiměřenost a účinnost vnitřního kontrolního systému je prováděna 1x ročně.</t>
  </si>
  <si>
    <t>3. Interní audit nahrazen veřejno-správní kontrolou ze strany zřizovatele MČ Praha 11.</t>
  </si>
  <si>
    <t>Proti žádnému pracovníku organizace není vedeno trestní řízení v souvislosti s výsledky řídídích kontrol</t>
  </si>
  <si>
    <t>2/2023 - Evidence, účtování a odpisování majetku, operativní evidence</t>
  </si>
  <si>
    <t>3/2023 - Evidence , účtování a oceňování zásob a cenin</t>
  </si>
  <si>
    <t>4/2023 - Směrnice pro inventarizaci majetku, závazků</t>
  </si>
  <si>
    <t>16/2023 - Fond kulturních a sociálních potřeb</t>
  </si>
  <si>
    <t>18/2023 - Oběh účetních dokladů</t>
  </si>
  <si>
    <t>20/2023 - Směrnice o vnitřní finanční kontrole</t>
  </si>
  <si>
    <t>36/2023 - Směrnice o hospodaření s účtem 513</t>
  </si>
  <si>
    <t>Ke každému dokladu probíhá kontrola ve smyslu směrnice č. 20/2023. Vzniklé chyby jsou zazname-</t>
  </si>
  <si>
    <t>V roce 2023 nebylo organizaci vyměřeno, ani nebylo placeno žádné penále.</t>
  </si>
  <si>
    <t>aktuální situaci, a jsou vždy vydávány na daný rok v obnoveném znění. Systém řízení rizik odpovídá nas-</t>
  </si>
  <si>
    <t>Informace jsou zainteresovaným zaměstnancům předávány většinou e-mailem, případně ústně.</t>
  </si>
  <si>
    <t>prováděných v souladu se zákonem č. 320/2001 Sb., o finanční kontrole, v platném znění.</t>
  </si>
  <si>
    <t>Finanční kontroly v roce 2023</t>
  </si>
  <si>
    <t xml:space="preserve">NE </t>
  </si>
  <si>
    <t>Příloha č. 5</t>
  </si>
  <si>
    <t>Doklad</t>
  </si>
  <si>
    <t>Datum</t>
  </si>
  <si>
    <t>MD</t>
  </si>
  <si>
    <t>D</t>
  </si>
  <si>
    <t>Firma/Uživatel</t>
  </si>
  <si>
    <t>Vars</t>
  </si>
  <si>
    <t>Text</t>
  </si>
  <si>
    <t>ČP</t>
  </si>
  <si>
    <t>PF22</t>
  </si>
  <si>
    <t>2 260,00</t>
  </si>
  <si>
    <t>Všeryb s.r.o.</t>
  </si>
  <si>
    <t>výměna baterie</t>
  </si>
  <si>
    <t>6 500,00</t>
  </si>
  <si>
    <t>Baštecký Petr</t>
  </si>
  <si>
    <t>oprava otvoru VZT</t>
  </si>
  <si>
    <t>1 500,00</t>
  </si>
  <si>
    <t>Stavební a malířská s.r.o.</t>
  </si>
  <si>
    <t>oprava odpadu</t>
  </si>
  <si>
    <t>4 900,00</t>
  </si>
  <si>
    <t>oprava sítí na hřišti</t>
  </si>
  <si>
    <t>23 290,00</t>
  </si>
  <si>
    <t>HAŠEK SERVIS KOTLŮ s.r.o.</t>
  </si>
  <si>
    <t>havarijní oprava kotle</t>
  </si>
  <si>
    <t>14 525,00</t>
  </si>
  <si>
    <t>oprava parkoviště ve dvoře</t>
  </si>
  <si>
    <t>2 000,00</t>
  </si>
  <si>
    <t>HPV gastop s.r.o.</t>
  </si>
  <si>
    <t>oprava po revizi plynu</t>
  </si>
  <si>
    <t>5 130,00</t>
  </si>
  <si>
    <t>výměna baterií</t>
  </si>
  <si>
    <t>3 220,00</t>
  </si>
  <si>
    <t>oprava oplocení</t>
  </si>
  <si>
    <t>3 350,00</t>
  </si>
  <si>
    <t>Miroslav Vacek</t>
  </si>
  <si>
    <t>výměna dvouvařiče š.b.</t>
  </si>
  <si>
    <t>5 730,00</t>
  </si>
  <si>
    <t>Miroslav MATĚJA</t>
  </si>
  <si>
    <t>oprava osvětleni na WC</t>
  </si>
  <si>
    <t>28 176,00</t>
  </si>
  <si>
    <t>oprava jističů</t>
  </si>
  <si>
    <t>3 400,00</t>
  </si>
  <si>
    <t>oprava závěsů dveří</t>
  </si>
  <si>
    <t>8 550,00</t>
  </si>
  <si>
    <t>oprava vlajkových stožárů - pojistná událost</t>
  </si>
  <si>
    <t>8 790,00</t>
  </si>
  <si>
    <t>Šerák Pavel</t>
  </si>
  <si>
    <t>výměna filtru na potrubí SV</t>
  </si>
  <si>
    <t>3 939,00</t>
  </si>
  <si>
    <t>výměna zářivkových svítidel</t>
  </si>
  <si>
    <t>oprava schodu</t>
  </si>
  <si>
    <t>20 543,00</t>
  </si>
  <si>
    <t>oprava kotle</t>
  </si>
  <si>
    <t>15 200,00</t>
  </si>
  <si>
    <t>Petr Herink</t>
  </si>
  <si>
    <t>oprava předokenních žaluzií</t>
  </si>
  <si>
    <t>30 550,00</t>
  </si>
  <si>
    <t>AB via s.r.o</t>
  </si>
  <si>
    <t>výměna 5 ks kamer</t>
  </si>
  <si>
    <t>36 643,00</t>
  </si>
  <si>
    <t>výměna 6 ks kamer</t>
  </si>
  <si>
    <t>84 240,00</t>
  </si>
  <si>
    <t>Aleš GRÖSSl - montáže oken,truhlářské a zámečnické práce</t>
  </si>
  <si>
    <t>oprava oken</t>
  </si>
  <si>
    <t>237 591,70</t>
  </si>
  <si>
    <t>Podlahářství Havlík s.r.o.</t>
  </si>
  <si>
    <t>výměna podlahových krytin - jmenovitá akce</t>
  </si>
  <si>
    <t>13 158,00</t>
  </si>
  <si>
    <t>SCHINDLER CZ, a.s.</t>
  </si>
  <si>
    <t>oprava výtahu</t>
  </si>
  <si>
    <t>oprava kamerového systému</t>
  </si>
  <si>
    <t>3 578,00</t>
  </si>
  <si>
    <t>49 410,00</t>
  </si>
  <si>
    <t>SeploStav s.r.o.</t>
  </si>
  <si>
    <t>výměna ventilů na topném potrubí v kotelně</t>
  </si>
  <si>
    <t>1 530,00</t>
  </si>
  <si>
    <t>Zdeněk Beneš</t>
  </si>
  <si>
    <t>oprava zásuvkového obvodu ve třídě</t>
  </si>
  <si>
    <t>3 800,00</t>
  </si>
  <si>
    <t>EMDE UNISERVIS s.r.o.</t>
  </si>
  <si>
    <t>oprava plotu</t>
  </si>
  <si>
    <t>10 120,00</t>
  </si>
  <si>
    <t>výměna servopohonu na topném okruhu</t>
  </si>
  <si>
    <t>8 720,00</t>
  </si>
  <si>
    <t>oprava střešní krytiny</t>
  </si>
  <si>
    <t>643 243,70</t>
  </si>
  <si>
    <t>výměna podlahových krytin</t>
  </si>
  <si>
    <t>Opravy realizované správní firmou</t>
  </si>
  <si>
    <t>Přehled hospodaření za rok 2023</t>
  </si>
  <si>
    <t>Čerpání fondů (finančně, věcně) v roce 2023</t>
  </si>
  <si>
    <t>Finanční vypořádání dotací MŠMT v roce 2023</t>
  </si>
  <si>
    <t>výjezdní školení zaměnanců ZŠ bez akreditace</t>
  </si>
  <si>
    <t>pokles cen za spotřebu elektřiny</t>
  </si>
  <si>
    <t>dovybavení tříd, chodeb a školní knihovny novým nábytkem</t>
  </si>
  <si>
    <t>navýšení z důvodu zajištění občerstevní pro MAP III - oproti objednávce</t>
  </si>
  <si>
    <t xml:space="preserve">Nevyčerpaný zůstatek ve výši 3 681 711,05 Kč je neivestiční příspěvek OP JAK, Hledáme správný směr IV., </t>
  </si>
  <si>
    <t>který byl na konci roku převeden do RF. Nejedná se o hospodářský výsledek.</t>
  </si>
  <si>
    <t>OP JAK
UZ 33092</t>
  </si>
  <si>
    <t>Hospodářský výsledek 45 008,58 Kč je tvořen finančními prostředky žáků za ztracené klíče, poškozené a ztracené</t>
  </si>
  <si>
    <t xml:space="preserve">učebnice, duplikáty vysvědčení a plnění za spolupráci pedagogů při zapojení do projektu "Vývoj a pilotní ověření </t>
  </si>
  <si>
    <t>ve výši 40 000 Kč.</t>
  </si>
  <si>
    <t xml:space="preserve">regionálního vzdělávacího modulu prevence duševního onemocnění dětí a dospívajících s důrazem na rizikové chování" </t>
  </si>
  <si>
    <t>Veřejnosprávní kontrola na místě:</t>
  </si>
  <si>
    <t>Městská část Praha 11</t>
  </si>
  <si>
    <t>Kontrolovaná příspěvková organizace hospodaří s veřejnými prostředky hospodárně v souladu</t>
  </si>
  <si>
    <t>s obecně platnými právními předpisy a pokyny zřizovatele.</t>
  </si>
  <si>
    <t>hospodaření s veřejnými prostředky v Základní škole, Praha 4, Mendelova 550</t>
  </si>
  <si>
    <t>Kontrola výdajů na reprezentaci vykazované za období od 01.01.2022 do 31.12.2022 (v účetní evidenci účet 513 300)</t>
  </si>
  <si>
    <t>Inspekční činnost na místě:</t>
  </si>
  <si>
    <t>Česká školní inspekce</t>
  </si>
  <si>
    <t>prošetření stížnosti dle § 174 odst. 6 školského zákony:</t>
  </si>
  <si>
    <t>1. nesprávný postup školy při zajištění bezpečnosti a ochrany zdraví žáků při noční hře na ŠVP</t>
  </si>
  <si>
    <t>2. nesprávný postup školy při šetření incidentu mezi žáky</t>
  </si>
  <si>
    <t>Výsledek prošetření štížnosti ČŠI:</t>
  </si>
  <si>
    <t>ad 1. ČŠI vyhodnotila stížnost jako důvodnou</t>
  </si>
  <si>
    <t>ad 2. ČŠI vyhodnotila stížnost jako nedůvodnou</t>
  </si>
  <si>
    <t>kdy rozpočtováno bylo 2 545 tis. Kč, ale reálně obdrženo 2 367 tis. Kč.</t>
  </si>
  <si>
    <t>Vzhledem k poklesu cen energií a navýšenému rozpočtu na energie oproti minulému roku,</t>
  </si>
  <si>
    <t>Díky úspoře na energiích také nebylo nutné zapojit rezervní fond v plánované výši.</t>
  </si>
  <si>
    <t>Vyšší výdaje v položce materiál ostatní odráží vyšší náklady u hygienických potřeb, kancelářského papíru</t>
  </si>
  <si>
    <t>spoluúčast ZŠ na na projektu Modernizace učeben ve výši 345 tis. Kč</t>
  </si>
  <si>
    <t xml:space="preserve">Vzrostly také náklady na pořízení DDHM z důvodu původně nízkého rozpočtu pro tuto položku, přednostně </t>
  </si>
  <si>
    <t>byly prostředky na celkový provoz školy dostačující. Vzniklá úspora na energiích byla využita</t>
  </si>
  <si>
    <t xml:space="preserve">bylo kalkulováno na energie. </t>
  </si>
  <si>
    <t>Fyzická inventarizace majetku byla provedena a odevzdána ekonomickému odboru ve stanoveném termínu.</t>
  </si>
  <si>
    <t>Inventarizace proběhla řádně v plném rozsahu, který je předepsán příslušnými předpisy.</t>
  </si>
  <si>
    <t>Kompletní dokumentace je zpracována a uložena u referentky školy.</t>
  </si>
  <si>
    <t>Nejsou evidovány pohledávky nebo závazky po datu splatnosti.</t>
  </si>
  <si>
    <t>a zároveň náklady na dovybavení tříd, chodeb a školní knihovny novým nábytkem.</t>
  </si>
  <si>
    <t>jednání ze sborovny.</t>
  </si>
  <si>
    <t xml:space="preserve">Dále byl pořízen školní nábytek, vytvořen relax koutek pro pedagogy či zajištěn kvalitnější on-line přenos </t>
  </si>
  <si>
    <t>k modernizaci prostor školy a zkvalitnění výuky, kterou nebylo možné již několik let realizovat.</t>
  </si>
  <si>
    <t>Položka DDHM zahrnuje spoluúčast ZŠ na projektu OP PPR Modernizace učeben ZŠ Mendelova ve výši 345 tis. Kč.</t>
  </si>
  <si>
    <t>Položka je tak o 35 % vyšší oproti plánu.</t>
  </si>
  <si>
    <t>nebyly provedeny</t>
  </si>
  <si>
    <t>viz příloha č. 5</t>
  </si>
  <si>
    <t>Celkově nižší hodnota skupiny příspěvků UZ 2-20 byla způsobena nižším příspěvkem na nájemné budovy,</t>
  </si>
  <si>
    <t>Nad rámec rozpočtu jsme naopak održeli např. příspěvek na dopravu - exkurze Lidice, Terezín 18 tis. Kč</t>
  </si>
  <si>
    <t>nebo evaluaci v rámci projektu MAP III 30 tis. Kč.</t>
  </si>
  <si>
    <t>V rámci úspory na energiích byla např. realizována výměna podlahových krytin v celkové hodnotě 369 tis.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</si>
</sst>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FF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33CC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Border="0"/>
    <xf numFmtId="0" fontId="29" fillId="0" borderId="0" applyNumberFormat="0" applyFill="0" applyBorder="0" applyAlignment="0" applyProtection="0"/>
  </cellStyleXfs>
  <cellXfs count="59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5" xfId="0" applyNumberFormat="1" applyFont="1" applyFill="1" applyBorder="1" applyAlignment="1">
      <alignment horizontal="righ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3" fillId="0" borderId="0" xfId="0" applyFont="1"/>
    <xf numFmtId="0" fontId="3" fillId="0" borderId="23" xfId="0" applyFont="1" applyBorder="1"/>
    <xf numFmtId="0" fontId="3" fillId="0" borderId="24" xfId="0" applyFont="1" applyBorder="1"/>
    <xf numFmtId="3" fontId="3" fillId="0" borderId="22" xfId="0" applyNumberFormat="1" applyFont="1" applyBorder="1"/>
    <xf numFmtId="0" fontId="4" fillId="0" borderId="19" xfId="0" applyFont="1" applyBorder="1"/>
    <xf numFmtId="0" fontId="4" fillId="0" borderId="14" xfId="0" applyFont="1" applyBorder="1"/>
    <xf numFmtId="3" fontId="4" fillId="0" borderId="28" xfId="0" applyNumberFormat="1" applyFont="1" applyBorder="1"/>
    <xf numFmtId="0" fontId="4" fillId="0" borderId="20" xfId="0" applyFont="1" applyBorder="1"/>
    <xf numFmtId="0" fontId="4" fillId="0" borderId="27" xfId="0" applyFont="1" applyBorder="1"/>
    <xf numFmtId="3" fontId="4" fillId="0" borderId="29" xfId="0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25" xfId="0" applyFont="1" applyBorder="1"/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Border="1"/>
    <xf numFmtId="0" fontId="4" fillId="0" borderId="40" xfId="0" applyFont="1" applyBorder="1"/>
    <xf numFmtId="0" fontId="4" fillId="0" borderId="21" xfId="0" applyFont="1" applyBorder="1"/>
    <xf numFmtId="0" fontId="4" fillId="0" borderId="0" xfId="0" applyFont="1" applyBorder="1" applyAlignment="1">
      <alignment vertical="center"/>
    </xf>
    <xf numFmtId="0" fontId="4" fillId="0" borderId="35" xfId="0" applyFont="1" applyBorder="1"/>
    <xf numFmtId="0" fontId="3" fillId="0" borderId="39" xfId="0" applyFont="1" applyBorder="1"/>
    <xf numFmtId="0" fontId="11" fillId="0" borderId="5" xfId="0" applyFont="1" applyBorder="1"/>
    <xf numFmtId="4" fontId="12" fillId="0" borderId="5" xfId="0" applyNumberFormat="1" applyFont="1" applyBorder="1" applyProtection="1">
      <protection locked="0"/>
    </xf>
    <xf numFmtId="0" fontId="0" fillId="0" borderId="0" xfId="0" applyFont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4" fontId="12" fillId="0" borderId="5" xfId="0" applyNumberFormat="1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5" fillId="0" borderId="41" xfId="0" applyNumberFormat="1" applyFont="1" applyBorder="1" applyAlignment="1">
      <alignment horizontal="left" vertical="center"/>
    </xf>
    <xf numFmtId="0" fontId="4" fillId="0" borderId="5" xfId="0" applyFont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50" xfId="0" applyFont="1" applyBorder="1"/>
    <xf numFmtId="3" fontId="4" fillId="0" borderId="18" xfId="0" applyNumberFormat="1" applyFont="1" applyBorder="1"/>
    <xf numFmtId="0" fontId="4" fillId="0" borderId="57" xfId="0" applyFont="1" applyBorder="1"/>
    <xf numFmtId="0" fontId="4" fillId="0" borderId="30" xfId="0" applyFont="1" applyBorder="1"/>
    <xf numFmtId="3" fontId="4" fillId="0" borderId="22" xfId="0" applyNumberFormat="1" applyFont="1" applyBorder="1"/>
    <xf numFmtId="3" fontId="4" fillId="0" borderId="37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3" fontId="4" fillId="0" borderId="5" xfId="0" applyNumberFormat="1" applyFont="1" applyBorder="1"/>
    <xf numFmtId="3" fontId="4" fillId="0" borderId="25" xfId="0" applyNumberFormat="1" applyFont="1" applyBorder="1"/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59" xfId="0" applyFont="1" applyBorder="1"/>
    <xf numFmtId="0" fontId="4" fillId="0" borderId="60" xfId="0" applyFont="1" applyBorder="1"/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left" vertical="center"/>
    </xf>
    <xf numFmtId="4" fontId="11" fillId="0" borderId="5" xfId="0" applyNumberFormat="1" applyFont="1" applyBorder="1" applyAlignment="1" applyProtection="1">
      <alignment horizontal="right" vertical="center" wrapText="1"/>
      <protection locked="0"/>
    </xf>
    <xf numFmtId="4" fontId="11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0" fontId="9" fillId="0" borderId="6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31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8" xfId="0" applyBorder="1" applyAlignment="1">
      <alignment vertical="center"/>
    </xf>
    <xf numFmtId="0" fontId="9" fillId="0" borderId="20" xfId="0" applyFont="1" applyBorder="1" applyAlignment="1">
      <alignment vertical="center"/>
    </xf>
    <xf numFmtId="0" fontId="17" fillId="0" borderId="70" xfId="0" applyNumberFormat="1" applyFont="1" applyFill="1" applyBorder="1" applyAlignment="1" applyProtection="1">
      <alignment horizontal="center" vertical="center" wrapText="1"/>
    </xf>
    <xf numFmtId="0" fontId="17" fillId="0" borderId="71" xfId="0" applyNumberFormat="1" applyFont="1" applyFill="1" applyBorder="1" applyAlignment="1" applyProtection="1">
      <alignment horizontal="center" vertical="center"/>
    </xf>
    <xf numFmtId="0" fontId="17" fillId="0" borderId="71" xfId="0" applyNumberFormat="1" applyFont="1" applyFill="1" applyBorder="1" applyAlignment="1" applyProtection="1">
      <alignment horizontal="center" vertical="center" wrapText="1"/>
    </xf>
    <xf numFmtId="0" fontId="16" fillId="0" borderId="69" xfId="0" applyNumberFormat="1" applyFont="1" applyFill="1" applyBorder="1" applyAlignment="1" applyProtection="1">
      <alignment horizontal="left" vertical="center"/>
    </xf>
    <xf numFmtId="0" fontId="16" fillId="0" borderId="69" xfId="0" applyNumberFormat="1" applyFont="1" applyFill="1" applyBorder="1" applyAlignment="1" applyProtection="1">
      <alignment horizontal="right" vertical="center"/>
    </xf>
    <xf numFmtId="0" fontId="17" fillId="0" borderId="70" xfId="0" applyNumberFormat="1" applyFont="1" applyFill="1" applyBorder="1" applyAlignment="1" applyProtection="1">
      <alignment horizontal="center" vertical="center"/>
    </xf>
    <xf numFmtId="0" fontId="17" fillId="0" borderId="72" xfId="0" applyNumberFormat="1" applyFont="1" applyFill="1" applyBorder="1" applyAlignment="1" applyProtection="1">
      <alignment horizontal="center" vertical="center"/>
    </xf>
    <xf numFmtId="0" fontId="16" fillId="0" borderId="71" xfId="0" applyNumberFormat="1" applyFont="1" applyFill="1" applyBorder="1" applyAlignment="1" applyProtection="1">
      <alignment vertical="center"/>
    </xf>
    <xf numFmtId="4" fontId="16" fillId="0" borderId="71" xfId="0" applyNumberFormat="1" applyFont="1" applyFill="1" applyBorder="1" applyAlignment="1" applyProtection="1">
      <alignment vertical="center"/>
    </xf>
    <xf numFmtId="0" fontId="17" fillId="0" borderId="73" xfId="0" applyNumberFormat="1" applyFont="1" applyFill="1" applyBorder="1" applyAlignment="1" applyProtection="1">
      <alignment vertical="center"/>
    </xf>
    <xf numFmtId="0" fontId="16" fillId="0" borderId="76" xfId="0" applyNumberFormat="1" applyFont="1" applyFill="1" applyBorder="1" applyAlignment="1" applyProtection="1">
      <alignment horizontal="center" vertical="center"/>
    </xf>
    <xf numFmtId="0" fontId="17" fillId="0" borderId="72" xfId="0" applyNumberFormat="1" applyFont="1" applyFill="1" applyBorder="1" applyAlignment="1" applyProtection="1">
      <alignment vertical="center" wrapText="1"/>
    </xf>
    <xf numFmtId="4" fontId="16" fillId="0" borderId="77" xfId="0" applyNumberFormat="1" applyFont="1" applyFill="1" applyBorder="1" applyAlignment="1" applyProtection="1">
      <alignment vertical="center"/>
    </xf>
    <xf numFmtId="4" fontId="16" fillId="0" borderId="78" xfId="0" applyNumberFormat="1" applyFont="1" applyFill="1" applyBorder="1" applyAlignment="1" applyProtection="1">
      <alignment vertical="center"/>
    </xf>
    <xf numFmtId="0" fontId="17" fillId="0" borderId="79" xfId="0" applyNumberFormat="1" applyFont="1" applyFill="1" applyBorder="1" applyAlignment="1" applyProtection="1">
      <alignment horizontal="center" vertical="center"/>
    </xf>
    <xf numFmtId="0" fontId="17" fillId="0" borderId="83" xfId="0" applyNumberFormat="1" applyFont="1" applyFill="1" applyBorder="1" applyAlignment="1" applyProtection="1">
      <alignment horizontal="center" vertical="center"/>
    </xf>
    <xf numFmtId="0" fontId="17" fillId="0" borderId="84" xfId="0" applyNumberFormat="1" applyFont="1" applyFill="1" applyBorder="1" applyAlignment="1" applyProtection="1">
      <alignment vertical="center" wrapText="1"/>
    </xf>
    <xf numFmtId="4" fontId="17" fillId="0" borderId="85" xfId="0" applyNumberFormat="1" applyFont="1" applyFill="1" applyBorder="1" applyAlignment="1" applyProtection="1">
      <alignment vertical="center"/>
    </xf>
    <xf numFmtId="4" fontId="17" fillId="0" borderId="86" xfId="0" applyNumberFormat="1" applyFont="1" applyFill="1" applyBorder="1" applyAlignment="1" applyProtection="1">
      <alignment vertical="center"/>
    </xf>
    <xf numFmtId="4" fontId="17" fillId="0" borderId="87" xfId="0" applyNumberFormat="1" applyFont="1" applyFill="1" applyBorder="1" applyAlignment="1" applyProtection="1">
      <alignment vertical="center"/>
    </xf>
    <xf numFmtId="0" fontId="17" fillId="0" borderId="79" xfId="0" applyNumberFormat="1" applyFont="1" applyFill="1" applyBorder="1" applyAlignment="1" applyProtection="1">
      <alignment vertical="center" wrapText="1"/>
    </xf>
    <xf numFmtId="4" fontId="17" fillId="0" borderId="79" xfId="0" applyNumberFormat="1" applyFont="1" applyFill="1" applyBorder="1" applyAlignment="1" applyProtection="1">
      <alignment vertical="center"/>
    </xf>
    <xf numFmtId="4" fontId="17" fillId="0" borderId="88" xfId="0" applyNumberFormat="1" applyFont="1" applyFill="1" applyBorder="1" applyAlignment="1" applyProtection="1">
      <alignment vertical="center"/>
    </xf>
    <xf numFmtId="0" fontId="17" fillId="0" borderId="89" xfId="0" applyNumberFormat="1" applyFont="1" applyFill="1" applyBorder="1" applyAlignment="1" applyProtection="1">
      <alignment horizontal="center" vertical="center"/>
    </xf>
    <xf numFmtId="0" fontId="17" fillId="0" borderId="90" xfId="0" applyNumberFormat="1" applyFont="1" applyFill="1" applyBorder="1" applyAlignment="1" applyProtection="1">
      <alignment vertical="center" wrapText="1"/>
    </xf>
    <xf numFmtId="4" fontId="17" fillId="0" borderId="0" xfId="0" applyNumberFormat="1" applyFont="1" applyFill="1" applyBorder="1" applyAlignment="1" applyProtection="1">
      <alignment vertical="center"/>
    </xf>
    <xf numFmtId="4" fontId="17" fillId="0" borderId="91" xfId="0" applyNumberFormat="1" applyFont="1" applyFill="1" applyBorder="1" applyAlignment="1" applyProtection="1">
      <alignment vertical="center"/>
    </xf>
    <xf numFmtId="4" fontId="17" fillId="0" borderId="92" xfId="0" applyNumberFormat="1" applyFont="1" applyFill="1" applyBorder="1" applyAlignment="1" applyProtection="1">
      <alignment vertical="center"/>
    </xf>
    <xf numFmtId="0" fontId="16" fillId="0" borderId="71" xfId="0" applyNumberFormat="1" applyFont="1" applyFill="1" applyBorder="1" applyAlignment="1" applyProtection="1">
      <alignment horizontal="center" vertical="center" wrapText="1"/>
    </xf>
    <xf numFmtId="0" fontId="17" fillId="0" borderId="93" xfId="0" applyNumberFormat="1" applyFont="1" applyFill="1" applyBorder="1" applyAlignment="1" applyProtection="1">
      <alignment vertical="center" wrapText="1"/>
    </xf>
    <xf numFmtId="4" fontId="16" fillId="0" borderId="94" xfId="0" applyNumberFormat="1" applyFont="1" applyFill="1" applyBorder="1" applyAlignment="1" applyProtection="1">
      <alignment vertical="center"/>
    </xf>
    <xf numFmtId="4" fontId="16" fillId="0" borderId="74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16" fillId="0" borderId="70" xfId="0" applyNumberFormat="1" applyFont="1" applyFill="1" applyBorder="1" applyAlignment="1" applyProtection="1">
      <alignment horizontal="center" vertical="center"/>
    </xf>
    <xf numFmtId="0" fontId="17" fillId="0" borderId="71" xfId="0" applyNumberFormat="1" applyFont="1" applyFill="1" applyBorder="1" applyAlignment="1" applyProtection="1">
      <alignment vertical="center" wrapText="1"/>
    </xf>
    <xf numFmtId="4" fontId="16" fillId="0" borderId="95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vertical="center" wrapText="1"/>
    </xf>
    <xf numFmtId="14" fontId="17" fillId="0" borderId="0" xfId="0" applyNumberFormat="1" applyFont="1" applyFill="1" applyAlignment="1" applyProtection="1">
      <alignment horizontal="left" vertical="center"/>
    </xf>
    <xf numFmtId="4" fontId="16" fillId="0" borderId="0" xfId="0" applyNumberFormat="1" applyFont="1" applyFill="1" applyAlignment="1" applyProtection="1">
      <alignment vertical="center"/>
    </xf>
    <xf numFmtId="4" fontId="17" fillId="0" borderId="0" xfId="0" applyNumberFormat="1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4" fontId="12" fillId="0" borderId="5" xfId="0" applyNumberFormat="1" applyFont="1" applyBorder="1" applyAlignment="1" applyProtection="1">
      <alignment horizontal="right" vertical="center" wrapText="1"/>
      <protection locked="0"/>
    </xf>
    <xf numFmtId="0" fontId="19" fillId="0" borderId="71" xfId="0" applyFont="1" applyBorder="1" applyAlignment="1" applyProtection="1">
      <alignment horizontal="center" vertical="center"/>
      <protection locked="0"/>
    </xf>
    <xf numFmtId="0" fontId="19" fillId="0" borderId="75" xfId="0" applyFont="1" applyBorder="1" applyAlignment="1" applyProtection="1">
      <alignment horizontal="center" vertical="center"/>
      <protection locked="0"/>
    </xf>
    <xf numFmtId="0" fontId="20" fillId="0" borderId="75" xfId="0" applyFont="1" applyBorder="1" applyAlignment="1" applyProtection="1">
      <alignment horizontal="center" vertical="center"/>
      <protection locked="0"/>
    </xf>
    <xf numFmtId="0" fontId="21" fillId="0" borderId="76" xfId="0" applyFont="1" applyFill="1" applyBorder="1" applyAlignment="1">
      <alignment horizontal="left" vertical="center" indent="1"/>
    </xf>
    <xf numFmtId="0" fontId="23" fillId="0" borderId="83" xfId="0" applyFont="1" applyFill="1" applyBorder="1" applyAlignment="1">
      <alignment horizontal="left" vertical="center" indent="1"/>
    </xf>
    <xf numFmtId="0" fontId="23" fillId="0" borderId="89" xfId="0" applyFont="1" applyFill="1" applyBorder="1" applyAlignment="1">
      <alignment vertical="center"/>
    </xf>
    <xf numFmtId="0" fontId="21" fillId="0" borderId="78" xfId="0" applyFont="1" applyBorder="1" applyAlignment="1">
      <alignment horizontal="left" vertical="center" indent="1"/>
    </xf>
    <xf numFmtId="0" fontId="21" fillId="0" borderId="76" xfId="0" applyFont="1" applyBorder="1" applyAlignment="1">
      <alignment horizontal="left" vertical="center" indent="1"/>
    </xf>
    <xf numFmtId="0" fontId="21" fillId="0" borderId="83" xfId="0" applyFont="1" applyBorder="1" applyAlignment="1">
      <alignment horizontal="left" vertical="center" indent="1"/>
    </xf>
    <xf numFmtId="0" fontId="21" fillId="0" borderId="89" xfId="0" applyFont="1" applyBorder="1" applyAlignment="1">
      <alignment horizontal="left" vertical="center" indent="1"/>
    </xf>
    <xf numFmtId="0" fontId="20" fillId="0" borderId="75" xfId="0" applyFont="1" applyBorder="1" applyAlignment="1">
      <alignment vertical="center"/>
    </xf>
    <xf numFmtId="0" fontId="20" fillId="0" borderId="75" xfId="0" applyFont="1" applyBorder="1" applyAlignment="1">
      <alignment horizontal="left" vertical="center"/>
    </xf>
    <xf numFmtId="0" fontId="9" fillId="4" borderId="0" xfId="0" applyFont="1" applyFill="1" applyAlignment="1">
      <alignment vertical="center"/>
    </xf>
    <xf numFmtId="0" fontId="0" fillId="4" borderId="0" xfId="0" applyFill="1"/>
    <xf numFmtId="0" fontId="0" fillId="0" borderId="0" xfId="0" applyFill="1"/>
    <xf numFmtId="0" fontId="18" fillId="0" borderId="0" xfId="0" applyFont="1"/>
    <xf numFmtId="0" fontId="21" fillId="8" borderId="71" xfId="0" applyFont="1" applyFill="1" applyBorder="1" applyAlignment="1">
      <alignment horizontal="left" vertical="center" indent="1"/>
    </xf>
    <xf numFmtId="0" fontId="0" fillId="0" borderId="76" xfId="0" applyBorder="1"/>
    <xf numFmtId="0" fontId="21" fillId="0" borderId="62" xfId="0" applyFont="1" applyBorder="1" applyAlignment="1">
      <alignment horizontal="left" vertical="center" indent="1"/>
    </xf>
    <xf numFmtId="0" fontId="0" fillId="0" borderId="83" xfId="0" applyBorder="1"/>
    <xf numFmtId="0" fontId="23" fillId="8" borderId="71" xfId="0" applyFont="1" applyFill="1" applyBorder="1" applyAlignment="1">
      <alignment horizontal="left" vertical="center" indent="1"/>
    </xf>
    <xf numFmtId="0" fontId="23" fillId="0" borderId="64" xfId="0" applyFont="1" applyBorder="1" applyAlignment="1">
      <alignment vertical="center"/>
    </xf>
    <xf numFmtId="0" fontId="21" fillId="0" borderId="71" xfId="0" applyFont="1" applyBorder="1" applyAlignment="1">
      <alignment vertical="center"/>
    </xf>
    <xf numFmtId="0" fontId="21" fillId="8" borderId="63" xfId="0" applyFont="1" applyFill="1" applyBorder="1" applyAlignment="1">
      <alignment horizontal="left" vertical="center" indent="1"/>
    </xf>
    <xf numFmtId="0" fontId="23" fillId="0" borderId="83" xfId="0" applyFont="1" applyBorder="1" applyAlignment="1">
      <alignment horizontal="left" vertical="center" indent="1"/>
    </xf>
    <xf numFmtId="0" fontId="23" fillId="0" borderId="83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1" fillId="0" borderId="71" xfId="0" applyFont="1" applyFill="1" applyBorder="1" applyAlignment="1">
      <alignment horizontal="left" vertical="center" indent="1"/>
    </xf>
    <xf numFmtId="0" fontId="21" fillId="0" borderId="63" xfId="0" applyFont="1" applyFill="1" applyBorder="1" applyAlignment="1">
      <alignment horizontal="left" vertical="center" indent="1"/>
    </xf>
    <xf numFmtId="0" fontId="21" fillId="0" borderId="83" xfId="0" applyFont="1" applyFill="1" applyBorder="1" applyAlignment="1">
      <alignment vertical="center"/>
    </xf>
    <xf numFmtId="0" fontId="23" fillId="0" borderId="83" xfId="0" applyFont="1" applyFill="1" applyBorder="1" applyAlignment="1">
      <alignment vertical="center"/>
    </xf>
    <xf numFmtId="0" fontId="23" fillId="0" borderId="64" xfId="0" applyFont="1" applyFill="1" applyBorder="1" applyAlignment="1">
      <alignment vertical="center"/>
    </xf>
    <xf numFmtId="0" fontId="23" fillId="0" borderId="76" xfId="0" applyFont="1" applyFill="1" applyBorder="1" applyAlignment="1">
      <alignment horizontal="left" vertical="center" indent="1"/>
    </xf>
    <xf numFmtId="0" fontId="23" fillId="0" borderId="89" xfId="0" applyFont="1" applyFill="1" applyBorder="1" applyAlignment="1">
      <alignment horizontal="left" vertical="center" indent="1"/>
    </xf>
    <xf numFmtId="0" fontId="23" fillId="0" borderId="95" xfId="0" applyFont="1" applyBorder="1" applyAlignment="1">
      <alignment vertical="center"/>
    </xf>
    <xf numFmtId="0" fontId="21" fillId="0" borderId="71" xfId="0" applyFont="1" applyBorder="1" applyAlignment="1">
      <alignment horizontal="left" vertical="center" indent="1"/>
    </xf>
    <xf numFmtId="3" fontId="21" fillId="0" borderId="71" xfId="0" applyNumberFormat="1" applyFont="1" applyBorder="1" applyAlignment="1">
      <alignment horizontal="left" vertical="center" indent="1"/>
    </xf>
    <xf numFmtId="0" fontId="21" fillId="7" borderId="71" xfId="0" applyFont="1" applyFill="1" applyBorder="1" applyAlignment="1">
      <alignment horizontal="left" vertical="center" indent="1"/>
    </xf>
    <xf numFmtId="0" fontId="22" fillId="0" borderId="95" xfId="0" applyFont="1" applyBorder="1" applyAlignment="1">
      <alignment horizontal="left" vertical="center" wrapText="1" indent="1"/>
    </xf>
    <xf numFmtId="0" fontId="0" fillId="0" borderId="89" xfId="0" applyBorder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75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19" fillId="7" borderId="70" xfId="0" applyFont="1" applyFill="1" applyBorder="1" applyAlignment="1">
      <alignment horizontal="center" vertical="center"/>
    </xf>
    <xf numFmtId="0" fontId="19" fillId="7" borderId="50" xfId="0" applyFont="1" applyFill="1" applyBorder="1" applyAlignment="1">
      <alignment horizontal="center" vertical="center"/>
    </xf>
    <xf numFmtId="0" fontId="20" fillId="7" borderId="38" xfId="0" applyFont="1" applyFill="1" applyBorder="1" applyAlignment="1">
      <alignment horizontal="center" vertical="center"/>
    </xf>
    <xf numFmtId="0" fontId="19" fillId="7" borderId="69" xfId="0" applyFont="1" applyFill="1" applyBorder="1" applyAlignment="1">
      <alignment horizontal="center" vertical="center" wrapText="1"/>
    </xf>
    <xf numFmtId="0" fontId="19" fillId="7" borderId="50" xfId="0" applyFont="1" applyFill="1" applyBorder="1" applyAlignment="1">
      <alignment horizontal="center" vertical="center" wrapText="1"/>
    </xf>
    <xf numFmtId="0" fontId="20" fillId="7" borderId="50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/>
    </xf>
    <xf numFmtId="0" fontId="19" fillId="8" borderId="70" xfId="0" applyFont="1" applyFill="1" applyBorder="1" applyAlignment="1">
      <alignment horizontal="left" vertical="center" indent="1"/>
    </xf>
    <xf numFmtId="3" fontId="26" fillId="8" borderId="70" xfId="0" applyNumberFormat="1" applyFont="1" applyFill="1" applyBorder="1" applyAlignment="1">
      <alignment horizontal="right" vertical="center" indent="1"/>
    </xf>
    <xf numFmtId="3" fontId="26" fillId="8" borderId="37" xfId="0" applyNumberFormat="1" applyFont="1" applyFill="1" applyBorder="1" applyAlignment="1">
      <alignment horizontal="right" vertical="center" indent="1"/>
    </xf>
    <xf numFmtId="3" fontId="19" fillId="8" borderId="38" xfId="0" applyNumberFormat="1" applyFont="1" applyFill="1" applyBorder="1" applyAlignment="1">
      <alignment horizontal="right" vertical="center" indent="1"/>
    </xf>
    <xf numFmtId="3" fontId="19" fillId="9" borderId="75" xfId="0" applyNumberFormat="1" applyFont="1" applyFill="1" applyBorder="1" applyAlignment="1">
      <alignment horizontal="center" vertical="center"/>
    </xf>
    <xf numFmtId="3" fontId="19" fillId="9" borderId="50" xfId="0" applyNumberFormat="1" applyFont="1" applyFill="1" applyBorder="1" applyAlignment="1">
      <alignment horizontal="center" vertical="center"/>
    </xf>
    <xf numFmtId="3" fontId="19" fillId="9" borderId="70" xfId="0" applyNumberFormat="1" applyFont="1" applyFill="1" applyBorder="1" applyAlignment="1">
      <alignment horizontal="center" vertical="center"/>
    </xf>
    <xf numFmtId="3" fontId="19" fillId="9" borderId="38" xfId="0" applyNumberFormat="1" applyFont="1" applyFill="1" applyBorder="1" applyAlignment="1">
      <alignment horizontal="center" vertical="center"/>
    </xf>
    <xf numFmtId="0" fontId="19" fillId="0" borderId="84" xfId="0" applyFont="1" applyBorder="1" applyAlignment="1">
      <alignment horizontal="left" vertical="center" indent="1"/>
    </xf>
    <xf numFmtId="3" fontId="26" fillId="3" borderId="84" xfId="0" applyNumberFormat="1" applyFont="1" applyFill="1" applyBorder="1" applyAlignment="1">
      <alignment horizontal="right" vertical="center" indent="1"/>
    </xf>
    <xf numFmtId="3" fontId="26" fillId="3" borderId="34" xfId="0" applyNumberFormat="1" applyFont="1" applyFill="1" applyBorder="1" applyAlignment="1">
      <alignment horizontal="right" vertical="center" indent="1"/>
    </xf>
    <xf numFmtId="3" fontId="19" fillId="3" borderId="87" xfId="0" applyNumberFormat="1" applyFont="1" applyFill="1" applyBorder="1" applyAlignment="1">
      <alignment horizontal="right" vertical="center" indent="1"/>
    </xf>
    <xf numFmtId="0" fontId="20" fillId="9" borderId="52" xfId="0" applyFont="1" applyFill="1" applyBorder="1" applyAlignment="1">
      <alignment horizontal="center" vertical="center"/>
    </xf>
    <xf numFmtId="3" fontId="20" fillId="9" borderId="16" xfId="0" applyNumberFormat="1" applyFont="1" applyFill="1" applyBorder="1" applyAlignment="1">
      <alignment horizontal="center" vertical="center"/>
    </xf>
    <xf numFmtId="3" fontId="26" fillId="8" borderId="23" xfId="0" applyNumberFormat="1" applyFont="1" applyFill="1" applyBorder="1" applyAlignment="1">
      <alignment horizontal="right" vertical="center" indent="1"/>
    </xf>
    <xf numFmtId="3" fontId="26" fillId="8" borderId="87" xfId="0" applyNumberFormat="1" applyFont="1" applyFill="1" applyBorder="1" applyAlignment="1">
      <alignment horizontal="right" vertical="center" indent="1"/>
    </xf>
    <xf numFmtId="0" fontId="19" fillId="0" borderId="79" xfId="0" applyFont="1" applyBorder="1" applyAlignment="1">
      <alignment horizontal="left" vertical="center" indent="1"/>
    </xf>
    <xf numFmtId="3" fontId="20" fillId="5" borderId="79" xfId="0" applyNumberFormat="1" applyFont="1" applyFill="1" applyBorder="1" applyAlignment="1">
      <alignment horizontal="right" vertical="center" indent="1"/>
    </xf>
    <xf numFmtId="3" fontId="20" fillId="5" borderId="88" xfId="0" applyNumberFormat="1" applyFont="1" applyFill="1" applyBorder="1" applyAlignment="1">
      <alignment horizontal="right" vertical="center" indent="1"/>
    </xf>
    <xf numFmtId="3" fontId="20" fillId="0" borderId="26" xfId="0" applyNumberFormat="1" applyFont="1" applyFill="1" applyBorder="1" applyAlignment="1">
      <alignment horizontal="right" vertical="center" indent="1"/>
    </xf>
    <xf numFmtId="0" fontId="20" fillId="9" borderId="82" xfId="0" applyFont="1" applyFill="1" applyBorder="1" applyAlignment="1">
      <alignment horizontal="center" vertical="center"/>
    </xf>
    <xf numFmtId="3" fontId="20" fillId="9" borderId="80" xfId="0" applyNumberFormat="1" applyFont="1" applyFill="1" applyBorder="1" applyAlignment="1">
      <alignment horizontal="center" vertical="center"/>
    </xf>
    <xf numFmtId="3" fontId="20" fillId="9" borderId="84" xfId="0" applyNumberFormat="1" applyFont="1" applyFill="1" applyBorder="1" applyAlignment="1">
      <alignment horizontal="center" vertical="center"/>
    </xf>
    <xf numFmtId="3" fontId="20" fillId="9" borderId="26" xfId="0" applyNumberFormat="1" applyFont="1" applyFill="1" applyBorder="1" applyAlignment="1">
      <alignment horizontal="center" vertical="center"/>
    </xf>
    <xf numFmtId="3" fontId="20" fillId="9" borderId="79" xfId="0" applyNumberFormat="1" applyFont="1" applyFill="1" applyBorder="1" applyAlignment="1">
      <alignment horizontal="center" vertical="center"/>
    </xf>
    <xf numFmtId="3" fontId="20" fillId="9" borderId="88" xfId="0" applyNumberFormat="1" applyFont="1" applyFill="1" applyBorder="1" applyAlignment="1">
      <alignment horizontal="center" vertical="center"/>
    </xf>
    <xf numFmtId="3" fontId="19" fillId="5" borderId="79" xfId="0" applyNumberFormat="1" applyFont="1" applyFill="1" applyBorder="1" applyAlignment="1">
      <alignment horizontal="right" vertical="center" indent="1"/>
    </xf>
    <xf numFmtId="3" fontId="19" fillId="5" borderId="26" xfId="0" applyNumberFormat="1" applyFont="1" applyFill="1" applyBorder="1" applyAlignment="1">
      <alignment horizontal="right" vertical="center" indent="1"/>
    </xf>
    <xf numFmtId="0" fontId="20" fillId="8" borderId="70" xfId="0" applyFont="1" applyFill="1" applyBorder="1" applyAlignment="1">
      <alignment horizontal="left" vertical="center" indent="1"/>
    </xf>
    <xf numFmtId="3" fontId="26" fillId="8" borderId="75" xfId="0" applyNumberFormat="1" applyFont="1" applyFill="1" applyBorder="1" applyAlignment="1" applyProtection="1">
      <alignment horizontal="right" vertical="center" indent="1"/>
    </xf>
    <xf numFmtId="3" fontId="26" fillId="8" borderId="50" xfId="0" applyNumberFormat="1" applyFont="1" applyFill="1" applyBorder="1" applyAlignment="1" applyProtection="1">
      <alignment horizontal="right" vertical="center" indent="1"/>
    </xf>
    <xf numFmtId="3" fontId="20" fillId="8" borderId="50" xfId="0" applyNumberFormat="1" applyFont="1" applyFill="1" applyBorder="1" applyAlignment="1">
      <alignment horizontal="center" vertical="center"/>
    </xf>
    <xf numFmtId="3" fontId="20" fillId="9" borderId="70" xfId="0" applyNumberFormat="1" applyFont="1" applyFill="1" applyBorder="1" applyAlignment="1">
      <alignment horizontal="center" vertical="center"/>
    </xf>
    <xf numFmtId="3" fontId="20" fillId="9" borderId="38" xfId="0" applyNumberFormat="1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left" vertical="center" indent="1"/>
    </xf>
    <xf numFmtId="3" fontId="19" fillId="10" borderId="23" xfId="0" applyNumberFormat="1" applyFont="1" applyFill="1" applyBorder="1" applyAlignment="1">
      <alignment horizontal="right" vertical="center" indent="1"/>
    </xf>
    <xf numFmtId="3" fontId="19" fillId="10" borderId="60" xfId="0" applyNumberFormat="1" applyFont="1" applyFill="1" applyBorder="1" applyAlignment="1">
      <alignment horizontal="right" vertical="center" indent="1"/>
    </xf>
    <xf numFmtId="3" fontId="20" fillId="10" borderId="87" xfId="0" applyNumberFormat="1" applyFont="1" applyFill="1" applyBorder="1" applyAlignment="1">
      <alignment horizontal="right" vertical="center" indent="1"/>
    </xf>
    <xf numFmtId="3" fontId="20" fillId="9" borderId="87" xfId="0" applyNumberFormat="1" applyFont="1" applyFill="1" applyBorder="1" applyAlignment="1">
      <alignment horizontal="center" vertical="center"/>
    </xf>
    <xf numFmtId="0" fontId="20" fillId="0" borderId="83" xfId="0" applyFont="1" applyFill="1" applyBorder="1" applyAlignment="1">
      <alignment horizontal="left" vertical="center" indent="1"/>
    </xf>
    <xf numFmtId="3" fontId="27" fillId="0" borderId="79" xfId="0" applyNumberFormat="1" applyFont="1" applyFill="1" applyBorder="1" applyAlignment="1">
      <alignment vertical="center"/>
    </xf>
    <xf numFmtId="3" fontId="27" fillId="0" borderId="88" xfId="0" applyNumberFormat="1" applyFont="1" applyFill="1" applyBorder="1" applyAlignment="1">
      <alignment vertical="center"/>
    </xf>
    <xf numFmtId="3" fontId="20" fillId="0" borderId="87" xfId="0" applyNumberFormat="1" applyFont="1" applyFill="1" applyBorder="1" applyAlignment="1">
      <alignment horizontal="right" vertical="center" indent="1"/>
    </xf>
    <xf numFmtId="0" fontId="20" fillId="0" borderId="89" xfId="0" applyFont="1" applyFill="1" applyBorder="1" applyAlignment="1">
      <alignment vertical="center"/>
    </xf>
    <xf numFmtId="3" fontId="27" fillId="0" borderId="73" xfId="0" applyNumberFormat="1" applyFont="1" applyFill="1" applyBorder="1" applyAlignment="1">
      <alignment vertical="center"/>
    </xf>
    <xf numFmtId="3" fontId="27" fillId="0" borderId="41" xfId="0" applyNumberFormat="1" applyFont="1" applyFill="1" applyBorder="1" applyAlignment="1">
      <alignment vertical="center"/>
    </xf>
    <xf numFmtId="3" fontId="20" fillId="0" borderId="96" xfId="0" applyNumberFormat="1" applyFont="1" applyFill="1" applyBorder="1" applyAlignment="1">
      <alignment horizontal="right" vertical="center" indent="1"/>
    </xf>
    <xf numFmtId="0" fontId="19" fillId="0" borderId="78" xfId="0" applyFont="1" applyBorder="1" applyAlignment="1">
      <alignment horizontal="left" vertical="center" indent="1"/>
    </xf>
    <xf numFmtId="3" fontId="20" fillId="9" borderId="37" xfId="0" applyNumberFormat="1" applyFont="1" applyFill="1" applyBorder="1" applyAlignment="1">
      <alignment horizontal="center" vertical="center"/>
    </xf>
    <xf numFmtId="0" fontId="19" fillId="10" borderId="97" xfId="0" applyFont="1" applyFill="1" applyBorder="1" applyAlignment="1" applyProtection="1">
      <alignment horizontal="right" vertical="center" indent="1"/>
      <protection locked="0"/>
    </xf>
    <xf numFmtId="3" fontId="19" fillId="10" borderId="98" xfId="0" applyNumberFormat="1" applyFont="1" applyFill="1" applyBorder="1" applyAlignment="1" applyProtection="1">
      <alignment horizontal="right" vertical="center" indent="1"/>
      <protection locked="0"/>
    </xf>
    <xf numFmtId="3" fontId="19" fillId="10" borderId="98" xfId="0" applyNumberFormat="1" applyFont="1" applyFill="1" applyBorder="1" applyAlignment="1">
      <alignment horizontal="center" vertical="center"/>
    </xf>
    <xf numFmtId="3" fontId="20" fillId="9" borderId="19" xfId="0" applyNumberFormat="1" applyFont="1" applyFill="1" applyBorder="1" applyAlignment="1">
      <alignment horizontal="center" vertical="center"/>
    </xf>
    <xf numFmtId="3" fontId="20" fillId="9" borderId="96" xfId="0" applyNumberFormat="1" applyFont="1" applyFill="1" applyBorder="1" applyAlignment="1">
      <alignment horizontal="center" vertical="center"/>
    </xf>
    <xf numFmtId="0" fontId="19" fillId="0" borderId="76" xfId="0" applyFont="1" applyBorder="1" applyAlignment="1">
      <alignment horizontal="left" vertical="center" indent="1"/>
    </xf>
    <xf numFmtId="3" fontId="20" fillId="5" borderId="23" xfId="0" applyNumberFormat="1" applyFont="1" applyFill="1" applyBorder="1" applyAlignment="1">
      <alignment horizontal="right" vertical="center" indent="1"/>
    </xf>
    <xf numFmtId="3" fontId="20" fillId="5" borderId="60" xfId="0" applyNumberFormat="1" applyFont="1" applyFill="1" applyBorder="1" applyAlignment="1">
      <alignment horizontal="right" vertical="center" indent="1"/>
    </xf>
    <xf numFmtId="3" fontId="20" fillId="0" borderId="30" xfId="0" applyNumberFormat="1" applyFont="1" applyFill="1" applyBorder="1" applyAlignment="1">
      <alignment horizontal="right" vertical="center" indent="1"/>
    </xf>
    <xf numFmtId="0" fontId="20" fillId="9" borderId="23" xfId="0" applyFont="1" applyFill="1" applyBorder="1" applyAlignment="1">
      <alignment horizontal="center" vertical="center"/>
    </xf>
    <xf numFmtId="3" fontId="20" fillId="9" borderId="99" xfId="0" applyNumberFormat="1" applyFont="1" applyFill="1" applyBorder="1" applyAlignment="1">
      <alignment horizontal="center" vertical="center"/>
    </xf>
    <xf numFmtId="3" fontId="20" fillId="9" borderId="30" xfId="0" applyNumberFormat="1" applyFont="1" applyFill="1" applyBorder="1" applyAlignment="1">
      <alignment horizontal="center" vertical="center"/>
    </xf>
    <xf numFmtId="3" fontId="19" fillId="6" borderId="23" xfId="0" applyNumberFormat="1" applyFont="1" applyFill="1" applyBorder="1" applyAlignment="1">
      <alignment horizontal="right" vertical="center" indent="1"/>
    </xf>
    <xf numFmtId="3" fontId="19" fillId="6" borderId="30" xfId="0" applyNumberFormat="1" applyFont="1" applyFill="1" applyBorder="1" applyAlignment="1">
      <alignment horizontal="right" vertical="center" indent="1"/>
    </xf>
    <xf numFmtId="0" fontId="19" fillId="0" borderId="83" xfId="0" applyFont="1" applyBorder="1" applyAlignment="1">
      <alignment horizontal="left" vertical="center" indent="1"/>
    </xf>
    <xf numFmtId="3" fontId="20" fillId="5" borderId="84" xfId="0" applyNumberFormat="1" applyFont="1" applyFill="1" applyBorder="1" applyAlignment="1">
      <alignment horizontal="right" vertical="center" indent="1"/>
    </xf>
    <xf numFmtId="0" fontId="20" fillId="9" borderId="79" xfId="0" applyFont="1" applyFill="1" applyBorder="1" applyAlignment="1">
      <alignment horizontal="center" vertical="center"/>
    </xf>
    <xf numFmtId="3" fontId="19" fillId="6" borderId="84" xfId="0" applyNumberFormat="1" applyFont="1" applyFill="1" applyBorder="1" applyAlignment="1">
      <alignment horizontal="right" vertical="center" indent="1"/>
    </xf>
    <xf numFmtId="3" fontId="19" fillId="6" borderId="26" xfId="0" applyNumberFormat="1" applyFont="1" applyFill="1" applyBorder="1" applyAlignment="1">
      <alignment horizontal="right" vertical="center" indent="1"/>
    </xf>
    <xf numFmtId="0" fontId="19" fillId="0" borderId="89" xfId="0" applyFont="1" applyBorder="1" applyAlignment="1">
      <alignment horizontal="left" vertical="center" indent="1"/>
    </xf>
    <xf numFmtId="3" fontId="20" fillId="5" borderId="93" xfId="0" applyNumberFormat="1" applyFont="1" applyFill="1" applyBorder="1" applyAlignment="1">
      <alignment horizontal="right" vertical="center" indent="1"/>
    </xf>
    <xf numFmtId="3" fontId="20" fillId="5" borderId="25" xfId="0" applyNumberFormat="1" applyFont="1" applyFill="1" applyBorder="1" applyAlignment="1">
      <alignment horizontal="right" vertical="center" indent="1"/>
    </xf>
    <xf numFmtId="3" fontId="20" fillId="0" borderId="92" xfId="0" applyNumberFormat="1" applyFont="1" applyFill="1" applyBorder="1" applyAlignment="1">
      <alignment horizontal="right" vertical="center" indent="1"/>
    </xf>
    <xf numFmtId="0" fontId="20" fillId="9" borderId="90" xfId="0" applyFont="1" applyFill="1" applyBorder="1" applyAlignment="1">
      <alignment horizontal="center" vertical="center"/>
    </xf>
    <xf numFmtId="3" fontId="20" fillId="9" borderId="27" xfId="0" applyNumberFormat="1" applyFont="1" applyFill="1" applyBorder="1" applyAlignment="1">
      <alignment horizontal="center" vertical="center"/>
    </xf>
    <xf numFmtId="3" fontId="20" fillId="9" borderId="92" xfId="0" applyNumberFormat="1" applyFont="1" applyFill="1" applyBorder="1" applyAlignment="1">
      <alignment horizontal="center" vertical="center"/>
    </xf>
    <xf numFmtId="3" fontId="20" fillId="9" borderId="93" xfId="0" applyNumberFormat="1" applyFont="1" applyFill="1" applyBorder="1" applyAlignment="1">
      <alignment horizontal="center" vertical="center"/>
    </xf>
    <xf numFmtId="0" fontId="19" fillId="0" borderId="72" xfId="0" applyFont="1" applyBorder="1" applyAlignment="1">
      <alignment horizontal="left" vertical="center" indent="1"/>
    </xf>
    <xf numFmtId="3" fontId="19" fillId="3" borderId="23" xfId="0" applyNumberFormat="1" applyFont="1" applyFill="1" applyBorder="1" applyAlignment="1">
      <alignment horizontal="right" vertical="center" indent="1"/>
    </xf>
    <xf numFmtId="3" fontId="19" fillId="3" borderId="60" xfId="0" applyNumberFormat="1" applyFont="1" applyFill="1" applyBorder="1" applyAlignment="1">
      <alignment horizontal="right" vertical="center" indent="1"/>
    </xf>
    <xf numFmtId="3" fontId="20" fillId="10" borderId="30" xfId="0" applyNumberFormat="1" applyFont="1" applyFill="1" applyBorder="1" applyAlignment="1">
      <alignment horizontal="right" vertical="center" indent="1"/>
    </xf>
    <xf numFmtId="3" fontId="20" fillId="9" borderId="23" xfId="0" applyNumberFormat="1" applyFont="1" applyFill="1" applyBorder="1" applyAlignment="1">
      <alignment horizontal="center" vertical="center"/>
    </xf>
    <xf numFmtId="3" fontId="28" fillId="5" borderId="79" xfId="0" applyNumberFormat="1" applyFont="1" applyFill="1" applyBorder="1" applyAlignment="1">
      <alignment vertical="center"/>
    </xf>
    <xf numFmtId="3" fontId="28" fillId="5" borderId="88" xfId="0" applyNumberFormat="1" applyFont="1" applyFill="1" applyBorder="1" applyAlignment="1">
      <alignment vertical="center"/>
    </xf>
    <xf numFmtId="0" fontId="20" fillId="0" borderId="73" xfId="0" applyFont="1" applyBorder="1" applyAlignment="1">
      <alignment vertical="center"/>
    </xf>
    <xf numFmtId="3" fontId="27" fillId="5" borderId="73" xfId="0" applyNumberFormat="1" applyFont="1" applyFill="1" applyBorder="1" applyAlignment="1">
      <alignment vertical="center"/>
    </xf>
    <xf numFmtId="3" fontId="27" fillId="5" borderId="41" xfId="0" applyNumberFormat="1" applyFont="1" applyFill="1" applyBorder="1" applyAlignment="1">
      <alignment vertical="center"/>
    </xf>
    <xf numFmtId="3" fontId="20" fillId="0" borderId="42" xfId="0" applyNumberFormat="1" applyFont="1" applyFill="1" applyBorder="1" applyAlignment="1">
      <alignment horizontal="right" vertical="center" indent="1"/>
    </xf>
    <xf numFmtId="3" fontId="20" fillId="9" borderId="42" xfId="0" applyNumberFormat="1" applyFont="1" applyFill="1" applyBorder="1" applyAlignment="1">
      <alignment horizontal="center" vertical="center"/>
    </xf>
    <xf numFmtId="0" fontId="19" fillId="0" borderId="70" xfId="0" applyFont="1" applyBorder="1" applyAlignment="1">
      <alignment vertical="center"/>
    </xf>
    <xf numFmtId="3" fontId="19" fillId="10" borderId="70" xfId="0" applyNumberFormat="1" applyFont="1" applyFill="1" applyBorder="1" applyAlignment="1">
      <alignment horizontal="right" vertical="center" indent="1"/>
    </xf>
    <xf numFmtId="3" fontId="19" fillId="10" borderId="37" xfId="0" applyNumberFormat="1" applyFont="1" applyFill="1" applyBorder="1" applyAlignment="1">
      <alignment horizontal="right" vertical="center" indent="1"/>
    </xf>
    <xf numFmtId="3" fontId="19" fillId="10" borderId="38" xfId="0" applyNumberFormat="1" applyFont="1" applyFill="1" applyBorder="1" applyAlignment="1">
      <alignment horizontal="right" vertical="center" indent="1"/>
    </xf>
    <xf numFmtId="0" fontId="20" fillId="9" borderId="70" xfId="0" applyFont="1" applyFill="1" applyBorder="1" applyAlignment="1">
      <alignment horizontal="center" vertical="center"/>
    </xf>
    <xf numFmtId="3" fontId="20" fillId="9" borderId="50" xfId="0" applyNumberFormat="1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left" vertical="center" indent="1"/>
    </xf>
    <xf numFmtId="3" fontId="26" fillId="8" borderId="19" xfId="0" applyNumberFormat="1" applyFont="1" applyFill="1" applyBorder="1" applyAlignment="1">
      <alignment horizontal="right" vertical="center" indent="1"/>
    </xf>
    <xf numFmtId="3" fontId="26" fillId="8" borderId="100" xfId="0" applyNumberFormat="1" applyFont="1" applyFill="1" applyBorder="1" applyAlignment="1">
      <alignment horizontal="right" vertical="center" indent="1"/>
    </xf>
    <xf numFmtId="3" fontId="19" fillId="8" borderId="101" xfId="0" applyNumberFormat="1" applyFont="1" applyFill="1" applyBorder="1" applyAlignment="1">
      <alignment horizontal="right" vertical="center" indent="1"/>
    </xf>
    <xf numFmtId="3" fontId="19" fillId="8" borderId="102" xfId="0" applyNumberFormat="1" applyFont="1" applyFill="1" applyBorder="1" applyAlignment="1">
      <alignment horizontal="center" vertical="center"/>
    </xf>
    <xf numFmtId="3" fontId="26" fillId="8" borderId="93" xfId="0" applyNumberFormat="1" applyFont="1" applyFill="1" applyBorder="1" applyAlignment="1">
      <alignment horizontal="right" vertical="center" indent="1"/>
    </xf>
    <xf numFmtId="3" fontId="26" fillId="8" borderId="101" xfId="0" applyNumberFormat="1" applyFont="1" applyFill="1" applyBorder="1" applyAlignment="1">
      <alignment horizontal="right" vertical="center" indent="1"/>
    </xf>
    <xf numFmtId="0" fontId="19" fillId="0" borderId="23" xfId="0" applyFont="1" applyBorder="1" applyAlignment="1">
      <alignment horizontal="left" vertical="center" indent="1"/>
    </xf>
    <xf numFmtId="3" fontId="26" fillId="3" borderId="23" xfId="0" applyNumberFormat="1" applyFont="1" applyFill="1" applyBorder="1" applyAlignment="1">
      <alignment horizontal="right" vertical="center" indent="1"/>
    </xf>
    <xf numFmtId="3" fontId="20" fillId="3" borderId="30" xfId="0" applyNumberFormat="1" applyFont="1" applyFill="1" applyBorder="1" applyAlignment="1">
      <alignment horizontal="right" vertical="center" indent="1"/>
    </xf>
    <xf numFmtId="3" fontId="26" fillId="3" borderId="24" xfId="0" applyNumberFormat="1" applyFont="1" applyFill="1" applyBorder="1" applyAlignment="1">
      <alignment horizontal="right" vertical="center" indent="1"/>
    </xf>
    <xf numFmtId="3" fontId="26" fillId="3" borderId="99" xfId="0" applyNumberFormat="1" applyFont="1" applyFill="1" applyBorder="1" applyAlignment="1">
      <alignment horizontal="right" vertical="center" indent="1"/>
    </xf>
    <xf numFmtId="3" fontId="19" fillId="3" borderId="99" xfId="0" applyNumberFormat="1" applyFont="1" applyFill="1" applyBorder="1" applyAlignment="1">
      <alignment horizontal="center" vertical="center"/>
    </xf>
    <xf numFmtId="3" fontId="26" fillId="3" borderId="30" xfId="0" applyNumberFormat="1" applyFont="1" applyFill="1" applyBorder="1" applyAlignment="1">
      <alignment horizontal="right" vertical="center" indent="1"/>
    </xf>
    <xf numFmtId="0" fontId="20" fillId="0" borderId="79" xfId="0" applyFont="1" applyBorder="1" applyAlignment="1">
      <alignment horizontal="left" vertical="center" indent="1"/>
    </xf>
    <xf numFmtId="3" fontId="19" fillId="5" borderId="88" xfId="0" applyNumberFormat="1" applyFont="1" applyFill="1" applyBorder="1" applyAlignment="1">
      <alignment horizontal="right" vertical="center" indent="1"/>
    </xf>
    <xf numFmtId="0" fontId="19" fillId="0" borderId="82" xfId="0" applyFont="1" applyBorder="1" applyAlignment="1" applyProtection="1">
      <alignment horizontal="right" vertical="center" indent="1"/>
      <protection locked="0"/>
    </xf>
    <xf numFmtId="3" fontId="19" fillId="0" borderId="80" xfId="0" applyNumberFormat="1" applyFont="1" applyFill="1" applyBorder="1" applyAlignment="1" applyProtection="1">
      <alignment horizontal="right" vertical="center" indent="1"/>
      <protection locked="0"/>
    </xf>
    <xf numFmtId="3" fontId="20" fillId="0" borderId="80" xfId="0" applyNumberFormat="1" applyFont="1" applyFill="1" applyBorder="1" applyAlignment="1">
      <alignment horizontal="center" vertical="center"/>
    </xf>
    <xf numFmtId="3" fontId="20" fillId="11" borderId="79" xfId="0" applyNumberFormat="1" applyFont="1" applyFill="1" applyBorder="1" applyAlignment="1">
      <alignment horizontal="center" vertical="center"/>
    </xf>
    <xf numFmtId="3" fontId="20" fillId="11" borderId="26" xfId="0" applyNumberFormat="1" applyFont="1" applyFill="1" applyBorder="1" applyAlignment="1">
      <alignment horizontal="center" vertical="center"/>
    </xf>
    <xf numFmtId="0" fontId="20" fillId="0" borderId="79" xfId="0" applyFont="1" applyBorder="1" applyAlignment="1">
      <alignment vertical="center"/>
    </xf>
    <xf numFmtId="0" fontId="20" fillId="12" borderId="82" xfId="0" applyFont="1" applyFill="1" applyBorder="1" applyAlignment="1">
      <alignment horizontal="center" vertical="center"/>
    </xf>
    <xf numFmtId="3" fontId="20" fillId="12" borderId="80" xfId="0" applyNumberFormat="1" applyFont="1" applyFill="1" applyBorder="1" applyAlignment="1">
      <alignment horizontal="center" vertical="center"/>
    </xf>
    <xf numFmtId="3" fontId="19" fillId="0" borderId="79" xfId="0" applyNumberFormat="1" applyFont="1" applyFill="1" applyBorder="1" applyAlignment="1">
      <alignment horizontal="right" vertical="center" indent="1"/>
    </xf>
    <xf numFmtId="3" fontId="19" fillId="0" borderId="26" xfId="0" applyNumberFormat="1" applyFont="1" applyFill="1" applyBorder="1" applyAlignment="1">
      <alignment horizontal="right" vertical="center" indent="1"/>
    </xf>
    <xf numFmtId="0" fontId="20" fillId="0" borderId="90" xfId="0" applyFont="1" applyFill="1" applyBorder="1" applyAlignment="1">
      <alignment vertical="center"/>
    </xf>
    <xf numFmtId="3" fontId="19" fillId="5" borderId="25" xfId="0" applyNumberFormat="1" applyFont="1" applyFill="1" applyBorder="1" applyAlignment="1">
      <alignment horizontal="right" vertical="center" indent="1"/>
    </xf>
    <xf numFmtId="0" fontId="19" fillId="0" borderId="44" xfId="0" applyFont="1" applyBorder="1" applyAlignment="1" applyProtection="1">
      <alignment horizontal="right" vertical="center" indent="1"/>
      <protection locked="0"/>
    </xf>
    <xf numFmtId="3" fontId="19" fillId="0" borderId="27" xfId="0" applyNumberFormat="1" applyFont="1" applyFill="1" applyBorder="1" applyAlignment="1" applyProtection="1">
      <alignment horizontal="right" vertical="center" indent="1"/>
      <protection locked="0"/>
    </xf>
    <xf numFmtId="3" fontId="20" fillId="0" borderId="27" xfId="0" applyNumberFormat="1" applyFont="1" applyFill="1" applyBorder="1" applyAlignment="1">
      <alignment horizontal="center" vertical="center"/>
    </xf>
    <xf numFmtId="3" fontId="19" fillId="5" borderId="90" xfId="0" applyNumberFormat="1" applyFont="1" applyFill="1" applyBorder="1" applyAlignment="1">
      <alignment horizontal="right" vertical="center" indent="1"/>
    </xf>
    <xf numFmtId="3" fontId="19" fillId="5" borderId="92" xfId="0" applyNumberFormat="1" applyFont="1" applyFill="1" applyBorder="1" applyAlignment="1">
      <alignment horizontal="right" vertical="center" indent="1"/>
    </xf>
    <xf numFmtId="3" fontId="26" fillId="10" borderId="23" xfId="0" applyNumberFormat="1" applyFont="1" applyFill="1" applyBorder="1" applyAlignment="1">
      <alignment horizontal="right" vertical="center" indent="1"/>
    </xf>
    <xf numFmtId="3" fontId="19" fillId="3" borderId="30" xfId="0" applyNumberFormat="1" applyFont="1" applyFill="1" applyBorder="1" applyAlignment="1">
      <alignment horizontal="right" vertical="center" indent="1"/>
    </xf>
    <xf numFmtId="3" fontId="19" fillId="9" borderId="23" xfId="0" applyNumberFormat="1" applyFont="1" applyFill="1" applyBorder="1" applyAlignment="1">
      <alignment horizontal="center" vertical="center"/>
    </xf>
    <xf numFmtId="3" fontId="19" fillId="9" borderId="30" xfId="0" applyNumberFormat="1" applyFont="1" applyFill="1" applyBorder="1" applyAlignment="1">
      <alignment horizontal="center" vertical="center"/>
    </xf>
    <xf numFmtId="0" fontId="20" fillId="0" borderId="90" xfId="0" applyFont="1" applyBorder="1" applyAlignment="1">
      <alignment vertical="center"/>
    </xf>
    <xf numFmtId="3" fontId="20" fillId="9" borderId="90" xfId="0" applyNumberFormat="1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left" vertical="center" indent="1"/>
    </xf>
    <xf numFmtId="0" fontId="19" fillId="10" borderId="75" xfId="0" applyFont="1" applyFill="1" applyBorder="1" applyAlignment="1" applyProtection="1">
      <alignment horizontal="right" vertical="center" indent="1"/>
      <protection locked="0"/>
    </xf>
    <xf numFmtId="3" fontId="19" fillId="10" borderId="50" xfId="0" applyNumberFormat="1" applyFont="1" applyFill="1" applyBorder="1" applyAlignment="1" applyProtection="1">
      <alignment horizontal="right" vertical="center" indent="1"/>
      <protection locked="0"/>
    </xf>
    <xf numFmtId="3" fontId="19" fillId="10" borderId="50" xfId="0" applyNumberFormat="1" applyFont="1" applyFill="1" applyBorder="1" applyAlignment="1">
      <alignment horizontal="center" vertical="center"/>
    </xf>
    <xf numFmtId="0" fontId="20" fillId="12" borderId="75" xfId="0" applyFont="1" applyFill="1" applyBorder="1" applyAlignment="1">
      <alignment horizontal="center" vertical="center"/>
    </xf>
    <xf numFmtId="3" fontId="20" fillId="12" borderId="50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 indent="1"/>
    </xf>
    <xf numFmtId="3" fontId="19" fillId="10" borderId="19" xfId="0" applyNumberFormat="1" applyFont="1" applyFill="1" applyBorder="1" applyAlignment="1">
      <alignment horizontal="right" vertical="center" indent="1"/>
    </xf>
    <xf numFmtId="3" fontId="19" fillId="10" borderId="100" xfId="0" applyNumberFormat="1" applyFont="1" applyFill="1" applyBorder="1" applyAlignment="1">
      <alignment horizontal="right" vertical="center" indent="1"/>
    </xf>
    <xf numFmtId="3" fontId="19" fillId="10" borderId="101" xfId="0" applyNumberFormat="1" applyFont="1" applyFill="1" applyBorder="1" applyAlignment="1">
      <alignment horizontal="right" vertical="center" indent="1"/>
    </xf>
    <xf numFmtId="0" fontId="20" fillId="12" borderId="52" xfId="0" applyFont="1" applyFill="1" applyBorder="1" applyAlignment="1">
      <alignment horizontal="center" vertical="center"/>
    </xf>
    <xf numFmtId="3" fontId="20" fillId="12" borderId="16" xfId="0" applyNumberFormat="1" applyFont="1" applyFill="1" applyBorder="1" applyAlignment="1">
      <alignment horizontal="center" vertical="center"/>
    </xf>
    <xf numFmtId="3" fontId="19" fillId="9" borderId="19" xfId="0" applyNumberFormat="1" applyFont="1" applyFill="1" applyBorder="1" applyAlignment="1">
      <alignment horizontal="center" vertical="center"/>
    </xf>
    <xf numFmtId="3" fontId="19" fillId="9" borderId="96" xfId="0" applyNumberFormat="1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left" vertical="center" indent="1"/>
    </xf>
    <xf numFmtId="3" fontId="19" fillId="3" borderId="24" xfId="0" applyNumberFormat="1" applyFont="1" applyFill="1" applyBorder="1" applyAlignment="1">
      <alignment horizontal="right" vertical="center" indent="1"/>
    </xf>
    <xf numFmtId="3" fontId="19" fillId="3" borderId="99" xfId="0" applyNumberFormat="1" applyFont="1" applyFill="1" applyBorder="1" applyAlignment="1">
      <alignment horizontal="right" vertical="center" indent="1"/>
    </xf>
    <xf numFmtId="0" fontId="20" fillId="0" borderId="79" xfId="0" applyFont="1" applyFill="1" applyBorder="1" applyAlignment="1">
      <alignment horizontal="left" vertical="center" indent="1"/>
    </xf>
    <xf numFmtId="3" fontId="27" fillId="5" borderId="79" xfId="0" applyNumberFormat="1" applyFont="1" applyFill="1" applyBorder="1" applyAlignment="1">
      <alignment vertical="center"/>
    </xf>
    <xf numFmtId="3" fontId="27" fillId="5" borderId="88" xfId="0" applyNumberFormat="1" applyFont="1" applyFill="1" applyBorder="1" applyAlignment="1">
      <alignment vertical="center"/>
    </xf>
    <xf numFmtId="0" fontId="19" fillId="0" borderId="79" xfId="0" applyFont="1" applyFill="1" applyBorder="1" applyAlignment="1">
      <alignment vertical="center"/>
    </xf>
    <xf numFmtId="0" fontId="20" fillId="0" borderId="79" xfId="0" applyFont="1" applyFill="1" applyBorder="1" applyAlignment="1">
      <alignment vertical="center"/>
    </xf>
    <xf numFmtId="0" fontId="20" fillId="0" borderId="73" xfId="0" applyFont="1" applyFill="1" applyBorder="1" applyAlignment="1">
      <alignment vertical="center"/>
    </xf>
    <xf numFmtId="3" fontId="20" fillId="0" borderId="101" xfId="0" applyNumberFormat="1" applyFont="1" applyFill="1" applyBorder="1" applyAlignment="1">
      <alignment horizontal="right" vertical="center" indent="1"/>
    </xf>
    <xf numFmtId="3" fontId="20" fillId="9" borderId="73" xfId="0" applyNumberFormat="1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indent="1"/>
    </xf>
    <xf numFmtId="0" fontId="20" fillId="0" borderId="90" xfId="0" applyFont="1" applyFill="1" applyBorder="1" applyAlignment="1">
      <alignment horizontal="left" vertical="center" indent="1"/>
    </xf>
    <xf numFmtId="3" fontId="27" fillId="5" borderId="26" xfId="0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left" vertical="center" indent="1"/>
    </xf>
    <xf numFmtId="3" fontId="19" fillId="10" borderId="30" xfId="0" applyNumberFormat="1" applyFont="1" applyFill="1" applyBorder="1" applyAlignment="1">
      <alignment horizontal="right" vertical="center" indent="1"/>
    </xf>
    <xf numFmtId="3" fontId="19" fillId="10" borderId="99" xfId="0" applyNumberFormat="1" applyFont="1" applyFill="1" applyBorder="1" applyAlignment="1">
      <alignment horizontal="right" vertical="center" indent="1"/>
    </xf>
    <xf numFmtId="3" fontId="27" fillId="0" borderId="26" xfId="0" applyNumberFormat="1" applyFont="1" applyFill="1" applyBorder="1" applyAlignment="1">
      <alignment vertical="center"/>
    </xf>
    <xf numFmtId="3" fontId="27" fillId="0" borderId="90" xfId="0" applyNumberFormat="1" applyFont="1" applyFill="1" applyBorder="1" applyAlignment="1">
      <alignment vertical="center"/>
    </xf>
    <xf numFmtId="3" fontId="27" fillId="0" borderId="92" xfId="0" applyNumberFormat="1" applyFont="1" applyFill="1" applyBorder="1" applyAlignment="1">
      <alignment vertical="center"/>
    </xf>
    <xf numFmtId="0" fontId="20" fillId="0" borderId="93" xfId="0" applyFont="1" applyBorder="1" applyAlignment="1">
      <alignment vertical="center"/>
    </xf>
    <xf numFmtId="0" fontId="19" fillId="0" borderId="70" xfId="0" applyFont="1" applyBorder="1" applyAlignment="1">
      <alignment horizontal="left" vertical="center" indent="1"/>
    </xf>
    <xf numFmtId="3" fontId="19" fillId="0" borderId="70" xfId="0" applyNumberFormat="1" applyFont="1" applyBorder="1" applyAlignment="1">
      <alignment horizontal="left" vertical="center" indent="1"/>
    </xf>
    <xf numFmtId="0" fontId="19" fillId="7" borderId="70" xfId="0" applyFont="1" applyFill="1" applyBorder="1" applyAlignment="1">
      <alignment horizontal="left" vertical="center" indent="1"/>
    </xf>
    <xf numFmtId="3" fontId="19" fillId="7" borderId="70" xfId="0" applyNumberFormat="1" applyFont="1" applyFill="1" applyBorder="1" applyAlignment="1">
      <alignment horizontal="right" vertical="center" indent="1"/>
    </xf>
    <xf numFmtId="3" fontId="19" fillId="7" borderId="37" xfId="0" applyNumberFormat="1" applyFont="1" applyFill="1" applyBorder="1" applyAlignment="1">
      <alignment horizontal="right" vertical="center" indent="1"/>
    </xf>
    <xf numFmtId="3" fontId="19" fillId="7" borderId="38" xfId="0" applyNumberFormat="1" applyFont="1" applyFill="1" applyBorder="1" applyAlignment="1">
      <alignment horizontal="right" vertical="center" indent="1"/>
    </xf>
    <xf numFmtId="3" fontId="19" fillId="7" borderId="75" xfId="0" applyNumberFormat="1" applyFont="1" applyFill="1" applyBorder="1" applyAlignment="1">
      <alignment horizontal="right" vertical="center" indent="1"/>
    </xf>
    <xf numFmtId="3" fontId="19" fillId="7" borderId="50" xfId="0" applyNumberFormat="1" applyFont="1" applyFill="1" applyBorder="1" applyAlignment="1">
      <alignment horizontal="right" vertical="center" indent="1"/>
    </xf>
    <xf numFmtId="3" fontId="19" fillId="7" borderId="50" xfId="0" applyNumberFormat="1" applyFont="1" applyFill="1" applyBorder="1" applyAlignment="1">
      <alignment horizontal="center" vertical="center"/>
    </xf>
    <xf numFmtId="3" fontId="19" fillId="7" borderId="70" xfId="0" applyNumberFormat="1" applyFont="1" applyFill="1" applyBorder="1" applyAlignment="1">
      <alignment horizontal="right" vertical="center"/>
    </xf>
    <xf numFmtId="3" fontId="19" fillId="7" borderId="38" xfId="0" applyNumberFormat="1" applyFont="1" applyFill="1" applyBorder="1" applyAlignment="1">
      <alignment horizontal="right" vertical="center"/>
    </xf>
    <xf numFmtId="0" fontId="19" fillId="0" borderId="93" xfId="0" applyFont="1" applyBorder="1" applyAlignment="1">
      <alignment horizontal="left" vertical="center" wrapText="1" indent="1"/>
    </xf>
    <xf numFmtId="0" fontId="19" fillId="0" borderId="93" xfId="0" applyFont="1" applyBorder="1" applyAlignment="1" applyProtection="1">
      <alignment horizontal="right" vertical="center" wrapText="1" indent="1"/>
      <protection locked="0"/>
    </xf>
    <xf numFmtId="0" fontId="19" fillId="0" borderId="103" xfId="0" applyFont="1" applyBorder="1" applyAlignment="1" applyProtection="1">
      <alignment horizontal="right" vertical="center" indent="1"/>
      <protection locked="0"/>
    </xf>
    <xf numFmtId="0" fontId="19" fillId="0" borderId="101" xfId="0" applyFont="1" applyBorder="1" applyAlignment="1" applyProtection="1">
      <alignment horizontal="right" vertical="center" indent="1"/>
      <protection locked="0"/>
    </xf>
    <xf numFmtId="0" fontId="19" fillId="9" borderId="69" xfId="0" applyFont="1" applyFill="1" applyBorder="1" applyAlignment="1">
      <alignment horizontal="center" vertical="center"/>
    </xf>
    <xf numFmtId="0" fontId="19" fillId="9" borderId="55" xfId="0" applyFont="1" applyFill="1" applyBorder="1" applyAlignment="1">
      <alignment horizontal="center" vertical="center"/>
    </xf>
    <xf numFmtId="0" fontId="19" fillId="9" borderId="55" xfId="0" applyFont="1" applyFill="1" applyBorder="1" applyAlignment="1" applyProtection="1">
      <alignment horizontal="center" vertical="center"/>
      <protection locked="0"/>
    </xf>
    <xf numFmtId="0" fontId="24" fillId="0" borderId="93" xfId="0" applyFont="1" applyBorder="1" applyAlignment="1">
      <alignment vertical="center"/>
    </xf>
    <xf numFmtId="0" fontId="19" fillId="0" borderId="101" xfId="0" applyFont="1" applyBorder="1" applyAlignment="1" applyProtection="1">
      <alignment vertical="center" wrapText="1"/>
      <protection locked="0"/>
    </xf>
    <xf numFmtId="0" fontId="27" fillId="0" borderId="70" xfId="0" applyFont="1" applyBorder="1" applyAlignment="1">
      <alignment horizontal="left" vertical="center" indent="1"/>
    </xf>
    <xf numFmtId="0" fontId="27" fillId="0" borderId="74" xfId="0" applyFont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88" xfId="0" applyNumberFormat="1" applyFont="1" applyBorder="1" applyAlignment="1">
      <alignment horizontal="center" vertical="center"/>
    </xf>
    <xf numFmtId="0" fontId="5" fillId="0" borderId="88" xfId="0" applyNumberFormat="1" applyFont="1" applyBorder="1" applyAlignment="1">
      <alignment horizontal="center" vertical="center" wrapText="1"/>
    </xf>
    <xf numFmtId="0" fontId="5" fillId="0" borderId="88" xfId="0" applyNumberFormat="1" applyFont="1" applyBorder="1" applyAlignment="1">
      <alignment horizontal="left" vertical="center"/>
    </xf>
    <xf numFmtId="49" fontId="4" fillId="0" borderId="100" xfId="0" applyNumberFormat="1" applyFont="1" applyBorder="1" applyAlignment="1">
      <alignment horizontal="left" vertical="center"/>
    </xf>
    <xf numFmtId="49" fontId="4" fillId="0" borderId="34" xfId="0" applyNumberFormat="1" applyFont="1" applyBorder="1" applyAlignment="1">
      <alignment horizontal="left" vertical="center"/>
    </xf>
    <xf numFmtId="0" fontId="0" fillId="0" borderId="92" xfId="0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12" fillId="0" borderId="17" xfId="0" applyNumberFormat="1" applyFont="1" applyBorder="1" applyAlignment="1">
      <alignment vertical="center" wrapText="1"/>
    </xf>
    <xf numFmtId="4" fontId="0" fillId="0" borderId="88" xfId="0" applyNumberFormat="1" applyFill="1" applyBorder="1"/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0" xfId="0" applyNumberFormat="1" applyFont="1"/>
    <xf numFmtId="0" fontId="29" fillId="0" borderId="0" xfId="2" applyNumberFormat="1" applyFill="1" applyAlignment="1" applyProtection="1">
      <alignment horizontal="left" vertical="center"/>
    </xf>
    <xf numFmtId="3" fontId="17" fillId="0" borderId="0" xfId="0" applyNumberFormat="1" applyFont="1" applyFill="1" applyAlignment="1" applyProtection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19" fillId="10" borderId="30" xfId="0" applyNumberFormat="1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/>
    </xf>
    <xf numFmtId="0" fontId="24" fillId="0" borderId="83" xfId="0" applyFont="1" applyBorder="1"/>
    <xf numFmtId="4" fontId="4" fillId="0" borderId="5" xfId="0" applyNumberFormat="1" applyFont="1" applyFill="1" applyBorder="1" applyAlignment="1">
      <alignment horizontal="right" vertical="center" indent="1"/>
    </xf>
    <xf numFmtId="4" fontId="4" fillId="0" borderId="5" xfId="0" applyNumberFormat="1" applyFont="1" applyBorder="1" applyAlignment="1">
      <alignment horizontal="right" vertical="center" indent="1"/>
    </xf>
    <xf numFmtId="4" fontId="3" fillId="0" borderId="5" xfId="0" applyNumberFormat="1" applyFont="1" applyBorder="1" applyAlignment="1">
      <alignment horizontal="right" vertical="center" indent="1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3" fontId="27" fillId="0" borderId="25" xfId="0" applyNumberFormat="1" applyFont="1" applyFill="1" applyBorder="1" applyAlignment="1">
      <alignment vertical="center"/>
    </xf>
    <xf numFmtId="0" fontId="3" fillId="0" borderId="80" xfId="0" applyFont="1" applyBorder="1" applyAlignment="1">
      <alignment horizontal="left" vertical="center"/>
    </xf>
    <xf numFmtId="0" fontId="4" fillId="0" borderId="88" xfId="0" applyFont="1" applyBorder="1" applyAlignment="1">
      <alignment horizontal="center" vertical="center"/>
    </xf>
    <xf numFmtId="0" fontId="4" fillId="0" borderId="80" xfId="0" applyFont="1" applyBorder="1" applyAlignment="1">
      <alignment horizontal="left" vertical="center"/>
    </xf>
    <xf numFmtId="1" fontId="4" fillId="0" borderId="88" xfId="0" applyNumberFormat="1" applyFont="1" applyBorder="1" applyAlignment="1">
      <alignment horizontal="center" vertical="center"/>
    </xf>
    <xf numFmtId="0" fontId="3" fillId="0" borderId="80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left" vertical="center" wrapText="1"/>
    </xf>
    <xf numFmtId="1" fontId="4" fillId="0" borderId="88" xfId="0" applyNumberFormat="1" applyFont="1" applyBorder="1" applyAlignment="1">
      <alignment horizontal="center" vertical="center" wrapText="1"/>
    </xf>
    <xf numFmtId="0" fontId="4" fillId="2" borderId="88" xfId="0" applyFont="1" applyFill="1" applyBorder="1" applyAlignment="1">
      <alignment horizontal="center" vertical="center"/>
    </xf>
    <xf numFmtId="0" fontId="4" fillId="0" borderId="82" xfId="0" applyFont="1" applyBorder="1" applyAlignment="1">
      <alignment horizontal="left" vertical="center"/>
    </xf>
    <xf numFmtId="0" fontId="4" fillId="0" borderId="82" xfId="0" applyFont="1" applyBorder="1" applyAlignment="1">
      <alignment horizontal="center" vertical="center"/>
    </xf>
    <xf numFmtId="14" fontId="4" fillId="0" borderId="0" xfId="0" applyNumberFormat="1" applyFont="1"/>
    <xf numFmtId="14" fontId="4" fillId="0" borderId="88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41" xfId="0" applyNumberFormat="1" applyFont="1" applyBorder="1"/>
    <xf numFmtId="4" fontId="4" fillId="0" borderId="5" xfId="0" applyNumberFormat="1" applyFont="1" applyBorder="1"/>
    <xf numFmtId="4" fontId="4" fillId="0" borderId="38" xfId="0" applyNumberFormat="1" applyFont="1" applyBorder="1" applyAlignment="1">
      <alignment vertical="center"/>
    </xf>
    <xf numFmtId="4" fontId="4" fillId="0" borderId="35" xfId="0" applyNumberFormat="1" applyFont="1" applyBorder="1" applyAlignment="1">
      <alignment vertical="center"/>
    </xf>
    <xf numFmtId="4" fontId="4" fillId="0" borderId="26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vertical="center"/>
    </xf>
    <xf numFmtId="4" fontId="4" fillId="0" borderId="0" xfId="0" applyNumberFormat="1" applyFont="1"/>
    <xf numFmtId="4" fontId="4" fillId="0" borderId="42" xfId="0" applyNumberFormat="1" applyFont="1" applyBorder="1" applyAlignment="1">
      <alignment vertical="center"/>
    </xf>
    <xf numFmtId="0" fontId="4" fillId="0" borderId="92" xfId="0" applyFont="1" applyBorder="1"/>
    <xf numFmtId="3" fontId="4" fillId="0" borderId="89" xfId="0" applyNumberFormat="1" applyFont="1" applyBorder="1"/>
    <xf numFmtId="0" fontId="4" fillId="0" borderId="87" xfId="0" applyFont="1" applyBorder="1"/>
    <xf numFmtId="3" fontId="4" fillId="0" borderId="62" xfId="0" applyNumberFormat="1" applyFont="1" applyBorder="1"/>
    <xf numFmtId="3" fontId="4" fillId="0" borderId="83" xfId="0" applyNumberFormat="1" applyFont="1" applyBorder="1"/>
    <xf numFmtId="3" fontId="11" fillId="0" borderId="5" xfId="0" applyNumberFormat="1" applyFont="1" applyFill="1" applyBorder="1" applyAlignment="1" applyProtection="1">
      <alignment horizontal="center" vertical="center"/>
      <protection locked="0"/>
    </xf>
    <xf numFmtId="4" fontId="4" fillId="0" borderId="92" xfId="0" applyNumberFormat="1" applyFont="1" applyBorder="1" applyAlignment="1">
      <alignment vertical="center"/>
    </xf>
    <xf numFmtId="3" fontId="4" fillId="0" borderId="88" xfId="0" applyNumberFormat="1" applyFont="1" applyBorder="1" applyAlignment="1">
      <alignment vertical="center"/>
    </xf>
    <xf numFmtId="0" fontId="4" fillId="0" borderId="91" xfId="0" applyFont="1" applyBorder="1"/>
    <xf numFmtId="0" fontId="4" fillId="0" borderId="0" xfId="0" applyFont="1" applyAlignment="1">
      <alignment horizontal="left" vertical="center" indent="2"/>
    </xf>
    <xf numFmtId="17" fontId="4" fillId="0" borderId="0" xfId="0" applyNumberFormat="1" applyFont="1" applyAlignment="1">
      <alignment horizontal="left" vertical="center" indent="2"/>
    </xf>
    <xf numFmtId="0" fontId="30" fillId="0" borderId="0" xfId="0" applyFont="1"/>
    <xf numFmtId="0" fontId="12" fillId="12" borderId="88" xfId="0" applyFont="1" applyFill="1" applyBorder="1"/>
    <xf numFmtId="0" fontId="11" fillId="0" borderId="0" xfId="0" applyFont="1"/>
    <xf numFmtId="0" fontId="31" fillId="0" borderId="88" xfId="0" applyFont="1" applyBorder="1" applyAlignment="1">
      <alignment horizontal="left" vertical="top" wrapText="1"/>
    </xf>
    <xf numFmtId="0" fontId="31" fillId="0" borderId="88" xfId="0" applyFont="1" applyBorder="1" applyAlignment="1">
      <alignment horizontal="right" vertical="top" wrapText="1"/>
    </xf>
    <xf numFmtId="14" fontId="31" fillId="0" borderId="88" xfId="0" applyNumberFormat="1" applyFont="1" applyBorder="1" applyAlignment="1">
      <alignment horizontal="left" vertical="top" wrapText="1"/>
    </xf>
    <xf numFmtId="0" fontId="32" fillId="0" borderId="0" xfId="0" applyFont="1" applyAlignment="1">
      <alignment horizontal="right" vertical="top" wrapText="1"/>
    </xf>
    <xf numFmtId="0" fontId="30" fillId="0" borderId="0" xfId="0" applyFont="1" applyAlignment="1">
      <alignment horizontal="left" vertical="top" wrapText="1"/>
    </xf>
    <xf numFmtId="0" fontId="31" fillId="0" borderId="88" xfId="0" applyFont="1" applyFill="1" applyBorder="1" applyAlignment="1">
      <alignment horizontal="left" vertical="top" wrapText="1"/>
    </xf>
    <xf numFmtId="0" fontId="31" fillId="0" borderId="88" xfId="0" applyFont="1" applyFill="1" applyBorder="1" applyAlignment="1">
      <alignment horizontal="right" vertical="top" wrapText="1"/>
    </xf>
    <xf numFmtId="14" fontId="31" fillId="0" borderId="88" xfId="0" applyNumberFormat="1" applyFont="1" applyFill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34" fillId="0" borderId="0" xfId="0" applyFont="1" applyAlignment="1">
      <alignment vertical="center"/>
    </xf>
    <xf numFmtId="2" fontId="0" fillId="0" borderId="0" xfId="0" applyNumberFormat="1" applyAlignment="1">
      <alignment horizontal="left"/>
    </xf>
    <xf numFmtId="2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69" xfId="0" applyBorder="1" applyAlignment="1">
      <alignment horizontal="left"/>
    </xf>
    <xf numFmtId="14" fontId="0" fillId="0" borderId="0" xfId="0" applyNumberFormat="1" applyFont="1" applyAlignment="1">
      <alignment horizontal="left" vertical="center"/>
    </xf>
    <xf numFmtId="2" fontId="31" fillId="0" borderId="88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9" fillId="0" borderId="9" xfId="2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4" fillId="0" borderId="53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9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43" xfId="0" applyFont="1" applyBorder="1" applyAlignment="1">
      <alignment horizontal="left" vertical="center"/>
    </xf>
    <xf numFmtId="0" fontId="4" fillId="0" borderId="46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93" xfId="0" applyFont="1" applyBorder="1" applyAlignment="1">
      <alignment horizontal="left"/>
    </xf>
    <xf numFmtId="0" fontId="4" fillId="0" borderId="69" xfId="0" applyFont="1" applyBorder="1" applyAlignment="1">
      <alignment horizontal="left"/>
    </xf>
    <xf numFmtId="0" fontId="4" fillId="0" borderId="56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58" xfId="0" applyFont="1" applyBorder="1" applyAlignment="1">
      <alignment horizontal="left"/>
    </xf>
    <xf numFmtId="0" fontId="4" fillId="0" borderId="79" xfId="0" applyFont="1" applyBorder="1" applyAlignment="1">
      <alignment horizontal="left"/>
    </xf>
    <xf numFmtId="0" fontId="0" fillId="0" borderId="82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90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3" fillId="0" borderId="3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60" xfId="0" applyFont="1" applyBorder="1" applyAlignment="1">
      <alignment horizontal="center"/>
    </xf>
    <xf numFmtId="0" fontId="4" fillId="0" borderId="60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" fontId="11" fillId="0" borderId="41" xfId="0" applyNumberFormat="1" applyFont="1" applyBorder="1" applyAlignment="1" applyProtection="1">
      <alignment horizontal="right" vertical="center" wrapText="1"/>
      <protection locked="0"/>
    </xf>
    <xf numFmtId="4" fontId="11" fillId="0" borderId="34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0" fillId="0" borderId="72" xfId="0" applyFont="1" applyBorder="1" applyAlignment="1">
      <alignment horizontal="center" vertical="center" wrapText="1"/>
    </xf>
    <xf numFmtId="0" fontId="24" fillId="0" borderId="19" xfId="0" applyFont="1" applyBorder="1" applyAlignment="1">
      <alignment vertical="center"/>
    </xf>
    <xf numFmtId="0" fontId="24" fillId="0" borderId="93" xfId="0" applyFont="1" applyBorder="1" applyAlignment="1">
      <alignment vertical="center"/>
    </xf>
    <xf numFmtId="0" fontId="19" fillId="7" borderId="70" xfId="0" applyFont="1" applyFill="1" applyBorder="1" applyAlignment="1" applyProtection="1">
      <alignment horizontal="center" vertical="center"/>
      <protection locked="0"/>
    </xf>
    <xf numFmtId="0" fontId="19" fillId="7" borderId="75" xfId="0" applyFont="1" applyFill="1" applyBorder="1" applyAlignment="1" applyProtection="1">
      <alignment horizontal="center" vertical="center"/>
      <protection locked="0"/>
    </xf>
    <xf numFmtId="0" fontId="25" fillId="7" borderId="72" xfId="0" applyFont="1" applyFill="1" applyBorder="1" applyAlignment="1">
      <alignment horizontal="center" vertical="center"/>
    </xf>
    <xf numFmtId="0" fontId="25" fillId="7" borderId="61" xfId="0" applyFont="1" applyFill="1" applyBorder="1" applyAlignment="1">
      <alignment horizontal="center" vertical="center"/>
    </xf>
    <xf numFmtId="0" fontId="25" fillId="7" borderId="93" xfId="0" applyFont="1" applyFill="1" applyBorder="1" applyAlignment="1">
      <alignment horizontal="center" vertical="center"/>
    </xf>
    <xf numFmtId="0" fontId="25" fillId="7" borderId="56" xfId="0" applyFont="1" applyFill="1" applyBorder="1" applyAlignment="1">
      <alignment horizontal="center" vertical="center"/>
    </xf>
    <xf numFmtId="0" fontId="19" fillId="7" borderId="70" xfId="0" applyFont="1" applyFill="1" applyBorder="1" applyAlignment="1">
      <alignment horizontal="center" vertical="center" wrapText="1"/>
    </xf>
    <xf numFmtId="0" fontId="19" fillId="7" borderId="75" xfId="0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17" fillId="2" borderId="70" xfId="0" applyNumberFormat="1" applyFont="1" applyFill="1" applyBorder="1" applyAlignment="1" applyProtection="1">
      <alignment vertical="center"/>
    </xf>
    <xf numFmtId="0" fontId="17" fillId="2" borderId="75" xfId="0" applyNumberFormat="1" applyFont="1" applyFill="1" applyBorder="1" applyAlignment="1" applyProtection="1">
      <alignment vertical="center"/>
    </xf>
    <xf numFmtId="0" fontId="17" fillId="2" borderId="74" xfId="0" applyNumberFormat="1" applyFont="1" applyFill="1" applyBorder="1" applyAlignment="1" applyProtection="1">
      <alignment vertical="center"/>
    </xf>
    <xf numFmtId="0" fontId="17" fillId="2" borderId="80" xfId="0" applyNumberFormat="1" applyFont="1" applyFill="1" applyBorder="1" applyAlignment="1" applyProtection="1">
      <alignment vertical="center"/>
    </xf>
    <xf numFmtId="0" fontId="17" fillId="2" borderId="82" xfId="0" applyNumberFormat="1" applyFont="1" applyFill="1" applyBorder="1" applyAlignment="1" applyProtection="1">
      <alignment vertical="center"/>
    </xf>
    <xf numFmtId="0" fontId="17" fillId="2" borderId="81" xfId="0" applyNumberFormat="1" applyFont="1" applyFill="1" applyBorder="1" applyAlignment="1" applyProtection="1">
      <alignment vertical="center"/>
    </xf>
    <xf numFmtId="2" fontId="12" fillId="12" borderId="88" xfId="0" applyNumberFormat="1" applyFont="1" applyFill="1" applyBorder="1" applyAlignment="1"/>
    <xf numFmtId="0" fontId="33" fillId="0" borderId="66" xfId="0" applyFont="1" applyBorder="1" applyAlignment="1">
      <alignment horizontal="right" vertical="top" wrapText="1"/>
    </xf>
    <xf numFmtId="0" fontId="4" fillId="0" borderId="66" xfId="0" applyFont="1" applyBorder="1" applyAlignment="1">
      <alignment vertical="top" wrapText="1"/>
    </xf>
    <xf numFmtId="0" fontId="33" fillId="0" borderId="66" xfId="0" applyFont="1" applyBorder="1" applyAlignment="1">
      <alignment horizontal="left" vertical="top" wrapText="1"/>
    </xf>
    <xf numFmtId="0" fontId="0" fillId="0" borderId="66" xfId="0" applyBorder="1" applyAlignment="1"/>
  </cellXfs>
  <cellStyles count="3">
    <cellStyle name="Hypertextový odkaz" xfId="2" builtinId="8"/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smendelova.cz/" TargetMode="External"/><Relationship Id="rId1" Type="http://schemas.openxmlformats.org/officeDocument/2006/relationships/hyperlink" Target="mailto:skola@zsmendelova.cz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kulhankovak@zsmendelova.cz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E41"/>
  <sheetViews>
    <sheetView topLeftCell="A40" workbookViewId="0">
      <selection activeCell="H32" sqref="H32"/>
    </sheetView>
  </sheetViews>
  <sheetFormatPr defaultColWidth="9.109375" defaultRowHeight="15.6" x14ac:dyDescent="0.3"/>
  <cols>
    <col min="1" max="1" width="37" style="3" customWidth="1"/>
    <col min="2" max="2" width="6" style="3" customWidth="1"/>
    <col min="3" max="5" width="14" style="3" customWidth="1"/>
    <col min="6" max="16384" width="9.109375" style="3"/>
  </cols>
  <sheetData>
    <row r="9" spans="1:5" ht="21" x14ac:dyDescent="0.3">
      <c r="A9" s="478" t="s">
        <v>318</v>
      </c>
      <c r="B9" s="478"/>
      <c r="C9" s="478"/>
      <c r="D9" s="478"/>
      <c r="E9" s="478"/>
    </row>
    <row r="19" spans="1:5" ht="46.2" x14ac:dyDescent="0.3">
      <c r="A19" s="479" t="s">
        <v>0</v>
      </c>
      <c r="B19" s="479"/>
      <c r="C19" s="479"/>
      <c r="D19" s="479"/>
      <c r="E19" s="479"/>
    </row>
    <row r="20" spans="1:5" ht="46.2" x14ac:dyDescent="0.3">
      <c r="A20" s="479" t="s">
        <v>297</v>
      </c>
      <c r="B20" s="479"/>
      <c r="C20" s="479"/>
      <c r="D20" s="479"/>
      <c r="E20" s="479"/>
    </row>
    <row r="33" spans="1:5" ht="16.2" thickBot="1" x14ac:dyDescent="0.35">
      <c r="A33" s="3" t="s">
        <v>1</v>
      </c>
    </row>
    <row r="34" spans="1:5" ht="15.75" customHeight="1" x14ac:dyDescent="0.3">
      <c r="A34" s="4" t="s">
        <v>2</v>
      </c>
      <c r="B34" s="480" t="s">
        <v>318</v>
      </c>
      <c r="C34" s="481"/>
      <c r="D34" s="481"/>
      <c r="E34" s="482"/>
    </row>
    <row r="35" spans="1:5" x14ac:dyDescent="0.3">
      <c r="A35" s="5" t="s">
        <v>3</v>
      </c>
      <c r="B35" s="491" t="s">
        <v>4</v>
      </c>
      <c r="C35" s="492"/>
      <c r="D35" s="492"/>
      <c r="E35" s="493"/>
    </row>
    <row r="36" spans="1:5" x14ac:dyDescent="0.3">
      <c r="A36" s="5" t="s">
        <v>5</v>
      </c>
      <c r="B36" s="486">
        <v>61388530</v>
      </c>
      <c r="C36" s="487"/>
      <c r="D36" s="487"/>
      <c r="E36" s="488"/>
    </row>
    <row r="37" spans="1:5" x14ac:dyDescent="0.3">
      <c r="A37" s="5" t="s">
        <v>6</v>
      </c>
      <c r="B37" s="490">
        <v>272088211</v>
      </c>
      <c r="C37" s="487"/>
      <c r="D37" s="487"/>
      <c r="E37" s="488"/>
    </row>
    <row r="38" spans="1:5" x14ac:dyDescent="0.3">
      <c r="A38" s="5" t="s">
        <v>7</v>
      </c>
      <c r="B38" s="489" t="s">
        <v>324</v>
      </c>
      <c r="C38" s="487"/>
      <c r="D38" s="487"/>
      <c r="E38" s="488"/>
    </row>
    <row r="39" spans="1:5" x14ac:dyDescent="0.3">
      <c r="A39" s="5" t="s">
        <v>8</v>
      </c>
      <c r="B39" s="489" t="s">
        <v>319</v>
      </c>
      <c r="C39" s="487"/>
      <c r="D39" s="487"/>
      <c r="E39" s="488"/>
    </row>
    <row r="40" spans="1:5" x14ac:dyDescent="0.3">
      <c r="A40" s="5" t="s">
        <v>9</v>
      </c>
      <c r="B40" s="486" t="s">
        <v>320</v>
      </c>
      <c r="C40" s="487"/>
      <c r="D40" s="487"/>
      <c r="E40" s="488"/>
    </row>
    <row r="41" spans="1:5" ht="16.2" thickBot="1" x14ac:dyDescent="0.35">
      <c r="A41" s="6" t="s">
        <v>10</v>
      </c>
      <c r="B41" s="483" t="s">
        <v>321</v>
      </c>
      <c r="C41" s="484"/>
      <c r="D41" s="484"/>
      <c r="E41" s="485"/>
    </row>
  </sheetData>
  <mergeCells count="11">
    <mergeCell ref="A9:E9"/>
    <mergeCell ref="A20:E20"/>
    <mergeCell ref="A19:E19"/>
    <mergeCell ref="B34:E34"/>
    <mergeCell ref="B41:E41"/>
    <mergeCell ref="B40:E40"/>
    <mergeCell ref="B39:E39"/>
    <mergeCell ref="B38:E38"/>
    <mergeCell ref="B37:E37"/>
    <mergeCell ref="B36:E36"/>
    <mergeCell ref="B35:E35"/>
  </mergeCells>
  <hyperlinks>
    <hyperlink ref="B38" r:id="rId1" xr:uid="{00000000-0004-0000-0000-000000000000}"/>
    <hyperlink ref="B39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fitToHeight="0" orientation="portrait" horizontalDpi="300" verticalDpi="300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4"/>
  <sheetViews>
    <sheetView topLeftCell="A25" workbookViewId="0">
      <selection activeCell="B51" sqref="B51"/>
    </sheetView>
  </sheetViews>
  <sheetFormatPr defaultRowHeight="14.4" x14ac:dyDescent="0.3"/>
  <cols>
    <col min="1" max="1" width="36.6640625" customWidth="1"/>
    <col min="2" max="2" width="61.6640625" customWidth="1"/>
  </cols>
  <sheetData>
    <row r="1" spans="1:7" x14ac:dyDescent="0.3">
      <c r="A1" s="159" t="s">
        <v>292</v>
      </c>
      <c r="B1" s="160"/>
      <c r="C1" s="161"/>
      <c r="D1" s="161"/>
      <c r="E1" s="161"/>
      <c r="F1" s="161"/>
      <c r="G1" s="161"/>
    </row>
    <row r="2" spans="1:7" ht="15" thickBot="1" x14ac:dyDescent="0.35">
      <c r="A2" s="162" t="s">
        <v>293</v>
      </c>
    </row>
    <row r="3" spans="1:7" ht="15" thickBot="1" x14ac:dyDescent="0.35">
      <c r="A3" s="163" t="s">
        <v>243</v>
      </c>
      <c r="B3" s="164"/>
    </row>
    <row r="4" spans="1:7" x14ac:dyDescent="0.3">
      <c r="A4" s="165" t="s">
        <v>193</v>
      </c>
      <c r="B4" s="166"/>
    </row>
    <row r="5" spans="1:7" x14ac:dyDescent="0.3">
      <c r="A5" s="155" t="s">
        <v>194</v>
      </c>
      <c r="B5" s="166"/>
    </row>
    <row r="6" spans="1:7" x14ac:dyDescent="0.3">
      <c r="A6" s="155" t="s">
        <v>195</v>
      </c>
      <c r="B6" s="166"/>
    </row>
    <row r="7" spans="1:7" x14ac:dyDescent="0.3">
      <c r="A7" s="155" t="s">
        <v>196</v>
      </c>
      <c r="B7" s="166"/>
    </row>
    <row r="8" spans="1:7" ht="15" thickBot="1" x14ac:dyDescent="0.35">
      <c r="A8" s="155" t="s">
        <v>197</v>
      </c>
      <c r="B8" s="166"/>
    </row>
    <row r="9" spans="1:7" ht="15" thickBot="1" x14ac:dyDescent="0.35">
      <c r="A9" s="167" t="s">
        <v>245</v>
      </c>
      <c r="B9" s="166"/>
    </row>
    <row r="10" spans="1:7" x14ac:dyDescent="0.3">
      <c r="A10" s="150" t="s">
        <v>246</v>
      </c>
      <c r="B10" s="166"/>
    </row>
    <row r="11" spans="1:7" x14ac:dyDescent="0.3">
      <c r="A11" s="151" t="s">
        <v>247</v>
      </c>
      <c r="B11" s="166"/>
    </row>
    <row r="12" spans="1:7" ht="15" thickBot="1" x14ac:dyDescent="0.35">
      <c r="A12" s="152" t="s">
        <v>248</v>
      </c>
      <c r="B12" s="166"/>
    </row>
    <row r="13" spans="1:7" ht="15" thickBot="1" x14ac:dyDescent="0.35">
      <c r="A13" s="153" t="s">
        <v>249</v>
      </c>
      <c r="B13" s="166"/>
    </row>
    <row r="14" spans="1:7" x14ac:dyDescent="0.3">
      <c r="A14" s="154" t="s">
        <v>250</v>
      </c>
      <c r="B14" s="410" t="s">
        <v>338</v>
      </c>
    </row>
    <row r="15" spans="1:7" x14ac:dyDescent="0.3">
      <c r="A15" s="155" t="s">
        <v>251</v>
      </c>
      <c r="B15" s="166"/>
    </row>
    <row r="16" spans="1:7" ht="15" thickBot="1" x14ac:dyDescent="0.35">
      <c r="A16" s="156" t="s">
        <v>252</v>
      </c>
      <c r="B16" s="166"/>
    </row>
    <row r="17" spans="1:2" x14ac:dyDescent="0.3">
      <c r="A17" s="153" t="s">
        <v>253</v>
      </c>
      <c r="B17" s="166"/>
    </row>
    <row r="18" spans="1:2" x14ac:dyDescent="0.3">
      <c r="A18" s="151" t="s">
        <v>254</v>
      </c>
      <c r="B18" s="166"/>
    </row>
    <row r="19" spans="1:2" ht="15" thickBot="1" x14ac:dyDescent="0.35">
      <c r="A19" s="168" t="s">
        <v>255</v>
      </c>
      <c r="B19" s="166"/>
    </row>
    <row r="20" spans="1:2" ht="15" thickBot="1" x14ac:dyDescent="0.35">
      <c r="A20" s="169" t="s">
        <v>256</v>
      </c>
      <c r="B20" s="166"/>
    </row>
    <row r="21" spans="1:2" ht="15" thickBot="1" x14ac:dyDescent="0.35">
      <c r="A21" s="169" t="s">
        <v>257</v>
      </c>
      <c r="B21" s="166"/>
    </row>
    <row r="22" spans="1:2" ht="15" thickBot="1" x14ac:dyDescent="0.35">
      <c r="A22" s="170" t="s">
        <v>259</v>
      </c>
      <c r="B22" s="166"/>
    </row>
    <row r="23" spans="1:2" x14ac:dyDescent="0.3">
      <c r="A23" s="154" t="s">
        <v>198</v>
      </c>
      <c r="B23" s="166"/>
    </row>
    <row r="24" spans="1:2" x14ac:dyDescent="0.3">
      <c r="A24" s="171" t="s">
        <v>260</v>
      </c>
      <c r="B24" s="166"/>
    </row>
    <row r="25" spans="1:2" x14ac:dyDescent="0.3">
      <c r="A25" s="172" t="s">
        <v>261</v>
      </c>
      <c r="B25" s="166"/>
    </row>
    <row r="26" spans="1:2" ht="15" thickBot="1" x14ac:dyDescent="0.35">
      <c r="A26" s="152" t="s">
        <v>262</v>
      </c>
      <c r="B26" s="410" t="s">
        <v>488</v>
      </c>
    </row>
    <row r="27" spans="1:2" x14ac:dyDescent="0.3">
      <c r="A27" s="154" t="s">
        <v>199</v>
      </c>
      <c r="B27" s="166"/>
    </row>
    <row r="28" spans="1:2" x14ac:dyDescent="0.3">
      <c r="A28" s="171" t="s">
        <v>200</v>
      </c>
      <c r="B28" s="410" t="s">
        <v>487</v>
      </c>
    </row>
    <row r="29" spans="1:2" x14ac:dyDescent="0.3">
      <c r="A29" s="172" t="s">
        <v>265</v>
      </c>
      <c r="B29" s="166"/>
    </row>
    <row r="30" spans="1:2" x14ac:dyDescent="0.3">
      <c r="A30" s="172" t="s">
        <v>267</v>
      </c>
      <c r="B30" s="166"/>
    </row>
    <row r="31" spans="1:2" ht="15" thickBot="1" x14ac:dyDescent="0.35">
      <c r="A31" s="173" t="s">
        <v>269</v>
      </c>
      <c r="B31" s="166"/>
    </row>
    <row r="32" spans="1:2" ht="15" thickBot="1" x14ac:dyDescent="0.35">
      <c r="A32" s="174" t="s">
        <v>201</v>
      </c>
      <c r="B32" s="166"/>
    </row>
    <row r="33" spans="1:2" ht="15" thickBot="1" x14ac:dyDescent="0.35">
      <c r="A33" s="174" t="s">
        <v>270</v>
      </c>
      <c r="B33" s="166"/>
    </row>
    <row r="34" spans="1:2" ht="15" thickBot="1" x14ac:dyDescent="0.35">
      <c r="A34" s="175" t="s">
        <v>271</v>
      </c>
      <c r="B34" s="410" t="s">
        <v>489</v>
      </c>
    </row>
    <row r="35" spans="1:2" x14ac:dyDescent="0.3">
      <c r="A35" s="150" t="s">
        <v>272</v>
      </c>
      <c r="B35" s="166"/>
    </row>
    <row r="36" spans="1:2" x14ac:dyDescent="0.3">
      <c r="A36" s="151" t="s">
        <v>273</v>
      </c>
      <c r="B36" s="166"/>
    </row>
    <row r="37" spans="1:2" x14ac:dyDescent="0.3">
      <c r="A37" s="176" t="s">
        <v>274</v>
      </c>
      <c r="B37" s="166"/>
    </row>
    <row r="38" spans="1:2" x14ac:dyDescent="0.3">
      <c r="A38" s="177" t="s">
        <v>275</v>
      </c>
      <c r="B38" s="166"/>
    </row>
    <row r="39" spans="1:2" ht="15" thickBot="1" x14ac:dyDescent="0.35">
      <c r="A39" s="178" t="s">
        <v>276</v>
      </c>
      <c r="B39" s="166"/>
    </row>
    <row r="40" spans="1:2" x14ac:dyDescent="0.3">
      <c r="A40" s="179" t="s">
        <v>278</v>
      </c>
      <c r="B40" s="166"/>
    </row>
    <row r="41" spans="1:2" ht="15" thickBot="1" x14ac:dyDescent="0.35">
      <c r="A41" s="180" t="s">
        <v>279</v>
      </c>
      <c r="B41" s="166"/>
    </row>
    <row r="42" spans="1:2" x14ac:dyDescent="0.3">
      <c r="A42" s="150" t="s">
        <v>280</v>
      </c>
      <c r="B42" s="410" t="s">
        <v>486</v>
      </c>
    </row>
    <row r="43" spans="1:2" x14ac:dyDescent="0.3">
      <c r="A43" s="151" t="s">
        <v>281</v>
      </c>
      <c r="B43" s="166"/>
    </row>
    <row r="44" spans="1:2" x14ac:dyDescent="0.3">
      <c r="A44" s="177" t="s">
        <v>282</v>
      </c>
      <c r="B44" s="166"/>
    </row>
    <row r="45" spans="1:2" ht="15" thickBot="1" x14ac:dyDescent="0.35">
      <c r="A45" s="152" t="s">
        <v>283</v>
      </c>
      <c r="B45" s="410"/>
    </row>
    <row r="46" spans="1:2" x14ac:dyDescent="0.3">
      <c r="A46" s="154" t="s">
        <v>285</v>
      </c>
      <c r="B46" s="166"/>
    </row>
    <row r="47" spans="1:2" x14ac:dyDescent="0.3">
      <c r="A47" s="171" t="s">
        <v>286</v>
      </c>
      <c r="B47" s="166"/>
    </row>
    <row r="48" spans="1:2" x14ac:dyDescent="0.3">
      <c r="A48" s="172" t="s">
        <v>287</v>
      </c>
      <c r="B48" s="166"/>
    </row>
    <row r="49" spans="1:2" ht="15" thickBot="1" x14ac:dyDescent="0.35">
      <c r="A49" s="181" t="s">
        <v>288</v>
      </c>
      <c r="B49" s="166"/>
    </row>
    <row r="50" spans="1:2" ht="15" thickBot="1" x14ac:dyDescent="0.35">
      <c r="A50" s="182" t="s">
        <v>202</v>
      </c>
      <c r="B50" s="166"/>
    </row>
    <row r="51" spans="1:2" ht="15" thickBot="1" x14ac:dyDescent="0.35">
      <c r="A51" s="183" t="s">
        <v>203</v>
      </c>
      <c r="B51" s="410" t="s">
        <v>515</v>
      </c>
    </row>
    <row r="52" spans="1:2" ht="15" thickBot="1" x14ac:dyDescent="0.35">
      <c r="A52" s="182" t="s">
        <v>289</v>
      </c>
      <c r="B52" s="166"/>
    </row>
    <row r="53" spans="1:2" ht="15" thickBot="1" x14ac:dyDescent="0.35">
      <c r="A53" s="184" t="s">
        <v>290</v>
      </c>
      <c r="B53" s="166"/>
    </row>
    <row r="54" spans="1:2" ht="21" thickBot="1" x14ac:dyDescent="0.35">
      <c r="A54" s="185" t="s">
        <v>291</v>
      </c>
      <c r="B54" s="186"/>
    </row>
  </sheetData>
  <pageMargins left="0.7" right="0.7" top="0.78740157499999996" bottom="0.78740157499999996" header="0.3" footer="0.3"/>
  <pageSetup paperSize="9" scale="90" fitToHeight="0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workbookViewId="0">
      <selection activeCell="I31" sqref="I31"/>
    </sheetView>
  </sheetViews>
  <sheetFormatPr defaultColWidth="9.109375" defaultRowHeight="14.4" x14ac:dyDescent="0.3"/>
  <cols>
    <col min="1" max="1" width="25.88671875" style="87" customWidth="1"/>
    <col min="2" max="2" width="17" style="87" customWidth="1"/>
    <col min="3" max="3" width="43.5546875" style="87" customWidth="1"/>
    <col min="4" max="7" width="9.109375" style="87"/>
    <col min="8" max="8" width="14.5546875" style="87" customWidth="1"/>
    <col min="9" max="9" width="26.5546875" style="87" customWidth="1"/>
    <col min="10" max="16384" width="9.109375" style="87"/>
  </cols>
  <sheetData>
    <row r="1" spans="1:3" x14ac:dyDescent="0.3">
      <c r="A1" s="87" t="s">
        <v>216</v>
      </c>
    </row>
    <row r="3" spans="1:3" ht="18" x14ac:dyDescent="0.3">
      <c r="A3" s="581" t="s">
        <v>300</v>
      </c>
      <c r="B3" s="581"/>
      <c r="C3" s="581"/>
    </row>
    <row r="4" spans="1:3" x14ac:dyDescent="0.3">
      <c r="A4" s="88" t="s">
        <v>209</v>
      </c>
      <c r="B4" s="89" t="s">
        <v>210</v>
      </c>
      <c r="C4" s="90" t="s">
        <v>211</v>
      </c>
    </row>
    <row r="5" spans="1:3" x14ac:dyDescent="0.3">
      <c r="A5" s="91" t="s">
        <v>212</v>
      </c>
      <c r="B5" s="396">
        <f>SUM(B6:B12)</f>
        <v>860734.41</v>
      </c>
      <c r="C5" s="92"/>
    </row>
    <row r="6" spans="1:3" x14ac:dyDescent="0.3">
      <c r="A6" s="93" t="s">
        <v>69</v>
      </c>
      <c r="B6" s="397">
        <v>383558</v>
      </c>
      <c r="C6" s="92" t="s">
        <v>329</v>
      </c>
    </row>
    <row r="7" spans="1:3" x14ac:dyDescent="0.3">
      <c r="A7" s="95"/>
      <c r="B7" s="397">
        <v>449999.1</v>
      </c>
      <c r="C7" s="92" t="s">
        <v>328</v>
      </c>
    </row>
    <row r="8" spans="1:3" x14ac:dyDescent="0.3">
      <c r="A8" s="95"/>
      <c r="B8" s="397">
        <v>27177.31</v>
      </c>
      <c r="C8" s="92" t="s">
        <v>330</v>
      </c>
    </row>
    <row r="9" spans="1:3" x14ac:dyDescent="0.3">
      <c r="A9" s="95"/>
      <c r="B9" s="397"/>
      <c r="C9" s="92"/>
    </row>
    <row r="10" spans="1:3" x14ac:dyDescent="0.3">
      <c r="A10" s="95"/>
      <c r="B10" s="397"/>
      <c r="C10" s="92"/>
    </row>
    <row r="11" spans="1:3" x14ac:dyDescent="0.3">
      <c r="A11" s="95"/>
      <c r="B11" s="94"/>
      <c r="C11" s="92"/>
    </row>
    <row r="12" spans="1:3" x14ac:dyDescent="0.3">
      <c r="A12" s="96"/>
      <c r="B12" s="94"/>
      <c r="C12" s="92"/>
    </row>
    <row r="13" spans="1:3" x14ac:dyDescent="0.3">
      <c r="A13" s="95"/>
      <c r="B13" s="97"/>
      <c r="C13" s="98"/>
    </row>
    <row r="14" spans="1:3" x14ac:dyDescent="0.3">
      <c r="A14" s="91" t="s">
        <v>213</v>
      </c>
      <c r="B14" s="396">
        <f>SUM(B15:B21)</f>
        <v>2783066.8</v>
      </c>
      <c r="C14" s="92"/>
    </row>
    <row r="15" spans="1:3" x14ac:dyDescent="0.3">
      <c r="A15" s="93" t="s">
        <v>69</v>
      </c>
      <c r="B15" s="397">
        <v>1393451</v>
      </c>
      <c r="C15" s="92" t="s">
        <v>326</v>
      </c>
    </row>
    <row r="16" spans="1:3" x14ac:dyDescent="0.3">
      <c r="A16" s="95"/>
      <c r="B16" s="397">
        <v>1242176.0900000001</v>
      </c>
      <c r="C16" s="92" t="s">
        <v>328</v>
      </c>
    </row>
    <row r="17" spans="1:10" x14ac:dyDescent="0.3">
      <c r="A17" s="95"/>
      <c r="B17" s="397">
        <v>147439.71</v>
      </c>
      <c r="C17" s="92" t="s">
        <v>327</v>
      </c>
    </row>
    <row r="18" spans="1:10" x14ac:dyDescent="0.3">
      <c r="A18" s="95"/>
      <c r="B18" s="397"/>
      <c r="C18" s="92"/>
    </row>
    <row r="19" spans="1:10" x14ac:dyDescent="0.3">
      <c r="A19" s="95"/>
      <c r="B19" s="94"/>
      <c r="C19" s="92"/>
    </row>
    <row r="20" spans="1:10" x14ac:dyDescent="0.3">
      <c r="A20" s="95"/>
      <c r="B20" s="94"/>
      <c r="C20" s="92"/>
    </row>
    <row r="21" spans="1:10" x14ac:dyDescent="0.3">
      <c r="A21" s="96"/>
      <c r="B21" s="94"/>
      <c r="C21" s="92"/>
    </row>
    <row r="22" spans="1:10" x14ac:dyDescent="0.3">
      <c r="A22" s="95"/>
      <c r="B22" s="97"/>
      <c r="C22" s="98"/>
    </row>
    <row r="23" spans="1:10" x14ac:dyDescent="0.3">
      <c r="A23" s="91" t="s">
        <v>214</v>
      </c>
      <c r="B23" s="396">
        <f>SUM(B24:B27)</f>
        <v>111231</v>
      </c>
      <c r="C23" s="92"/>
    </row>
    <row r="24" spans="1:10" x14ac:dyDescent="0.3">
      <c r="A24" s="93" t="s">
        <v>69</v>
      </c>
      <c r="B24" s="397">
        <v>111231</v>
      </c>
      <c r="C24" s="92" t="s">
        <v>325</v>
      </c>
    </row>
    <row r="25" spans="1:10" x14ac:dyDescent="0.3">
      <c r="A25" s="95"/>
      <c r="B25" s="94"/>
      <c r="C25" s="92"/>
    </row>
    <row r="26" spans="1:10" x14ac:dyDescent="0.3">
      <c r="A26" s="95"/>
      <c r="B26" s="94"/>
      <c r="C26" s="92"/>
    </row>
    <row r="27" spans="1:10" x14ac:dyDescent="0.3">
      <c r="A27" s="96"/>
      <c r="B27" s="94"/>
      <c r="C27" s="92"/>
    </row>
    <row r="28" spans="1:10" x14ac:dyDescent="0.3">
      <c r="A28" s="95"/>
      <c r="B28" s="97"/>
      <c r="C28" s="98"/>
    </row>
    <row r="29" spans="1:10" x14ac:dyDescent="0.3">
      <c r="A29" s="91" t="s">
        <v>215</v>
      </c>
      <c r="B29" s="396">
        <v>903587</v>
      </c>
      <c r="C29" s="92"/>
    </row>
    <row r="30" spans="1:10" x14ac:dyDescent="0.3">
      <c r="A30" s="93" t="s">
        <v>69</v>
      </c>
      <c r="B30" s="397">
        <v>329632</v>
      </c>
      <c r="C30" s="92" t="s">
        <v>312</v>
      </c>
      <c r="H30" s="399"/>
      <c r="I30" s="97"/>
      <c r="J30" s="97"/>
    </row>
    <row r="31" spans="1:10" x14ac:dyDescent="0.3">
      <c r="A31" s="95"/>
      <c r="B31" s="397">
        <v>248892</v>
      </c>
      <c r="C31" s="92" t="s">
        <v>313</v>
      </c>
      <c r="H31" s="399"/>
      <c r="I31" s="97"/>
      <c r="J31" s="97"/>
    </row>
    <row r="32" spans="1:10" x14ac:dyDescent="0.3">
      <c r="A32" s="95"/>
      <c r="B32" s="397">
        <v>57469</v>
      </c>
      <c r="C32" s="92" t="s">
        <v>314</v>
      </c>
      <c r="H32" s="399"/>
      <c r="I32" s="97"/>
      <c r="J32" s="97"/>
    </row>
    <row r="33" spans="1:10" x14ac:dyDescent="0.3">
      <c r="A33" s="95"/>
      <c r="B33" s="397">
        <v>192594</v>
      </c>
      <c r="C33" s="92" t="s">
        <v>315</v>
      </c>
      <c r="H33" s="399"/>
      <c r="I33" s="97"/>
      <c r="J33" s="97"/>
    </row>
    <row r="34" spans="1:10" x14ac:dyDescent="0.3">
      <c r="A34" s="95"/>
      <c r="B34" s="397">
        <v>35000</v>
      </c>
      <c r="C34" s="92" t="s">
        <v>316</v>
      </c>
      <c r="H34" s="399"/>
      <c r="I34" s="97"/>
      <c r="J34" s="97"/>
    </row>
    <row r="35" spans="1:10" ht="15" thickBot="1" x14ac:dyDescent="0.35">
      <c r="A35" s="99"/>
      <c r="B35" s="398">
        <v>40000</v>
      </c>
      <c r="C35" s="395" t="s">
        <v>317</v>
      </c>
      <c r="H35" s="399"/>
      <c r="I35" s="97"/>
      <c r="J35" s="97"/>
    </row>
    <row r="36" spans="1:10" x14ac:dyDescent="0.3">
      <c r="H36" s="399"/>
      <c r="I36" s="97"/>
      <c r="J36" s="97"/>
    </row>
    <row r="37" spans="1:10" x14ac:dyDescent="0.3">
      <c r="H37" s="97"/>
      <c r="I37" s="97"/>
      <c r="J37" s="97"/>
    </row>
    <row r="38" spans="1:10" x14ac:dyDescent="0.3">
      <c r="H38" s="97"/>
      <c r="I38" s="97"/>
      <c r="J38" s="97"/>
    </row>
  </sheetData>
  <mergeCells count="1">
    <mergeCell ref="A3:C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8"/>
  <sheetViews>
    <sheetView workbookViewId="0">
      <selection activeCell="D27" sqref="D27"/>
    </sheetView>
  </sheetViews>
  <sheetFormatPr defaultColWidth="9.109375" defaultRowHeight="14.4" x14ac:dyDescent="0.3"/>
  <cols>
    <col min="1" max="1" width="11.88671875" style="48" customWidth="1"/>
    <col min="2" max="2" width="46.33203125" style="48" customWidth="1"/>
    <col min="3" max="5" width="20.33203125" style="48" customWidth="1"/>
    <col min="6" max="16384" width="9.109375" style="48"/>
  </cols>
  <sheetData>
    <row r="1" spans="1:5" x14ac:dyDescent="0.3">
      <c r="A1" s="48" t="s">
        <v>217</v>
      </c>
    </row>
    <row r="4" spans="1:5" ht="18" x14ac:dyDescent="0.3">
      <c r="A4" s="581" t="s">
        <v>301</v>
      </c>
      <c r="B4" s="581"/>
      <c r="C4" s="581"/>
      <c r="D4" s="581"/>
      <c r="E4" s="581"/>
    </row>
    <row r="5" spans="1:5" ht="15" thickBot="1" x14ac:dyDescent="0.35">
      <c r="A5" s="103"/>
      <c r="B5" s="103"/>
      <c r="C5" s="103"/>
      <c r="D5" s="103"/>
      <c r="E5" s="104" t="s">
        <v>218</v>
      </c>
    </row>
    <row r="6" spans="1:5" ht="63.75" customHeight="1" thickBot="1" x14ac:dyDescent="0.35">
      <c r="A6" s="100" t="s">
        <v>219</v>
      </c>
      <c r="B6" s="101" t="s">
        <v>220</v>
      </c>
      <c r="C6" s="102" t="s">
        <v>302</v>
      </c>
      <c r="D6" s="102" t="s">
        <v>303</v>
      </c>
      <c r="E6" s="102" t="s">
        <v>221</v>
      </c>
    </row>
    <row r="7" spans="1:5" ht="15" thickBot="1" x14ac:dyDescent="0.35">
      <c r="A7" s="105" t="s">
        <v>222</v>
      </c>
      <c r="B7" s="101" t="s">
        <v>223</v>
      </c>
      <c r="C7" s="101">
        <v>1</v>
      </c>
      <c r="D7" s="101">
        <v>2</v>
      </c>
      <c r="E7" s="101" t="s">
        <v>224</v>
      </c>
    </row>
    <row r="8" spans="1:5" ht="15" thickBot="1" x14ac:dyDescent="0.35">
      <c r="A8" s="106"/>
      <c r="B8" s="107" t="s">
        <v>225</v>
      </c>
      <c r="C8" s="108">
        <f>SUM(C10+C15+C16+C17+C19)</f>
        <v>64864304</v>
      </c>
      <c r="D8" s="108">
        <f>SUM(D10+D15+D16+D17+D19)</f>
        <v>64864304</v>
      </c>
      <c r="E8" s="108">
        <f>SUM(E10+E15+E16+E18+E19)</f>
        <v>0</v>
      </c>
    </row>
    <row r="9" spans="1:5" ht="15" customHeight="1" thickBot="1" x14ac:dyDescent="0.35">
      <c r="A9" s="109"/>
      <c r="B9" s="582" t="s">
        <v>226</v>
      </c>
      <c r="C9" s="583"/>
      <c r="D9" s="583"/>
      <c r="E9" s="584"/>
    </row>
    <row r="10" spans="1:5" ht="15" customHeight="1" x14ac:dyDescent="0.3">
      <c r="A10" s="110">
        <v>33353</v>
      </c>
      <c r="B10" s="111" t="s">
        <v>227</v>
      </c>
      <c r="C10" s="112">
        <f>SUM(C12+C13+C14)</f>
        <v>64626424</v>
      </c>
      <c r="D10" s="112">
        <f>SUM(D12+D13+D14)</f>
        <v>64626424</v>
      </c>
      <c r="E10" s="113">
        <f>SUM(C10-D10)</f>
        <v>0</v>
      </c>
    </row>
    <row r="11" spans="1:5" ht="15" customHeight="1" x14ac:dyDescent="0.3">
      <c r="A11" s="114"/>
      <c r="B11" s="585"/>
      <c r="C11" s="586"/>
      <c r="D11" s="586"/>
      <c r="E11" s="587"/>
    </row>
    <row r="12" spans="1:5" ht="15" customHeight="1" x14ac:dyDescent="0.3">
      <c r="A12" s="115"/>
      <c r="B12" s="116" t="s">
        <v>228</v>
      </c>
      <c r="C12" s="117">
        <v>46127894</v>
      </c>
      <c r="D12" s="118">
        <v>46127894</v>
      </c>
      <c r="E12" s="119">
        <f>C12-D12</f>
        <v>0</v>
      </c>
    </row>
    <row r="13" spans="1:5" ht="15" customHeight="1" x14ac:dyDescent="0.3">
      <c r="A13" s="115"/>
      <c r="B13" s="120" t="s">
        <v>229</v>
      </c>
      <c r="C13" s="121">
        <v>300000</v>
      </c>
      <c r="D13" s="122">
        <v>300000</v>
      </c>
      <c r="E13" s="119">
        <f>C13-D13</f>
        <v>0</v>
      </c>
    </row>
    <row r="14" spans="1:5" ht="15" customHeight="1" thickBot="1" x14ac:dyDescent="0.35">
      <c r="A14" s="123"/>
      <c r="B14" s="124" t="s">
        <v>230</v>
      </c>
      <c r="C14" s="125">
        <v>18198530</v>
      </c>
      <c r="D14" s="126">
        <v>18198530</v>
      </c>
      <c r="E14" s="127">
        <f>C14-D14</f>
        <v>0</v>
      </c>
    </row>
    <row r="15" spans="1:5" s="132" customFormat="1" ht="29.1" customHeight="1" thickBot="1" x14ac:dyDescent="0.35">
      <c r="A15" s="128">
        <v>33086</v>
      </c>
      <c r="B15" s="129" t="s">
        <v>331</v>
      </c>
      <c r="C15" s="130">
        <v>86880</v>
      </c>
      <c r="D15" s="108">
        <v>86880</v>
      </c>
      <c r="E15" s="131">
        <f>SUM(C15-D15)</f>
        <v>0</v>
      </c>
    </row>
    <row r="16" spans="1:5" s="132" customFormat="1" ht="15" customHeight="1" thickBot="1" x14ac:dyDescent="0.35">
      <c r="A16" s="133">
        <v>33087</v>
      </c>
      <c r="B16" s="134" t="s">
        <v>332</v>
      </c>
      <c r="C16" s="135">
        <v>0</v>
      </c>
      <c r="D16" s="135">
        <v>0</v>
      </c>
      <c r="E16" s="131">
        <f>SUM(C16-D16)</f>
        <v>0</v>
      </c>
    </row>
    <row r="17" spans="1:5" ht="27.6" customHeight="1" thickBot="1" x14ac:dyDescent="0.35">
      <c r="A17" s="133">
        <v>33088</v>
      </c>
      <c r="B17" s="129" t="s">
        <v>333</v>
      </c>
      <c r="C17" s="135">
        <v>151000</v>
      </c>
      <c r="D17" s="135">
        <v>151000</v>
      </c>
      <c r="E17" s="131">
        <f>SUM(C17-D17)</f>
        <v>0</v>
      </c>
    </row>
    <row r="18" spans="1:5" ht="15" customHeight="1" thickBot="1" x14ac:dyDescent="0.35">
      <c r="A18" s="133"/>
      <c r="B18" s="134"/>
      <c r="C18" s="135"/>
      <c r="D18" s="135"/>
      <c r="E18" s="131"/>
    </row>
    <row r="19" spans="1:5" ht="15" customHeight="1" thickBot="1" x14ac:dyDescent="0.35">
      <c r="A19" s="133"/>
      <c r="B19" s="134"/>
      <c r="C19" s="135"/>
      <c r="D19" s="135"/>
      <c r="E19" s="131"/>
    </row>
    <row r="20" spans="1:5" ht="15" customHeight="1" x14ac:dyDescent="0.3">
      <c r="A20" s="136"/>
      <c r="B20" s="136"/>
      <c r="C20" s="136"/>
      <c r="D20" s="136"/>
      <c r="E20" s="136"/>
    </row>
    <row r="21" spans="1:5" ht="15" customHeight="1" x14ac:dyDescent="0.3">
      <c r="A21" s="136"/>
      <c r="B21" s="136"/>
      <c r="C21" s="136"/>
      <c r="D21" s="136"/>
      <c r="E21" s="136"/>
    </row>
    <row r="22" spans="1:5" ht="15" customHeight="1" x14ac:dyDescent="0.3">
      <c r="A22" s="137"/>
      <c r="B22" s="137"/>
      <c r="C22" s="137"/>
      <c r="D22" s="137"/>
      <c r="E22" s="137"/>
    </row>
    <row r="23" spans="1:5" ht="15" customHeight="1" x14ac:dyDescent="0.3">
      <c r="A23" s="137" t="s">
        <v>231</v>
      </c>
      <c r="B23" s="138" t="s">
        <v>334</v>
      </c>
      <c r="C23" s="137" t="s">
        <v>232</v>
      </c>
      <c r="D23" s="139"/>
      <c r="E23" s="137"/>
    </row>
    <row r="24" spans="1:5" ht="15" customHeight="1" x14ac:dyDescent="0.3">
      <c r="A24" s="140" t="s">
        <v>233</v>
      </c>
      <c r="B24" s="141">
        <v>45342</v>
      </c>
      <c r="C24" s="142"/>
      <c r="D24" s="139"/>
      <c r="E24" s="137"/>
    </row>
    <row r="25" spans="1:5" ht="15" customHeight="1" x14ac:dyDescent="0.3">
      <c r="A25" s="137" t="s">
        <v>7</v>
      </c>
      <c r="B25" s="404" t="s">
        <v>335</v>
      </c>
      <c r="C25" s="143"/>
      <c r="D25" s="137"/>
      <c r="E25" s="137"/>
    </row>
    <row r="26" spans="1:5" ht="15" customHeight="1" x14ac:dyDescent="0.3">
      <c r="A26" s="137" t="s">
        <v>234</v>
      </c>
      <c r="B26" s="405">
        <v>272088225</v>
      </c>
      <c r="C26" s="142"/>
      <c r="D26" s="137"/>
      <c r="E26" s="137"/>
    </row>
    <row r="27" spans="1:5" ht="15" customHeight="1" x14ac:dyDescent="0.3">
      <c r="A27" s="137"/>
      <c r="B27" s="137"/>
      <c r="C27" s="142"/>
      <c r="D27" s="137"/>
      <c r="E27" s="137"/>
    </row>
    <row r="28" spans="1:5" x14ac:dyDescent="0.3">
      <c r="A28" s="137"/>
      <c r="B28" s="137"/>
      <c r="C28" s="143"/>
      <c r="D28" s="137"/>
      <c r="E28" s="137"/>
    </row>
  </sheetData>
  <mergeCells count="3">
    <mergeCell ref="A4:E4"/>
    <mergeCell ref="B9:E9"/>
    <mergeCell ref="B11:E11"/>
  </mergeCells>
  <hyperlinks>
    <hyperlink ref="B25" r:id="rId1" xr:uid="{00000000-0004-0000-0B00-000000000000}"/>
  </hyperlinks>
  <pageMargins left="0.7" right="0.7" top="0.78740157499999996" bottom="0.78740157499999996" header="0.3" footer="0.3"/>
  <pageSetup paperSize="9" scale="81" fitToHeight="0"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6"/>
  <sheetViews>
    <sheetView workbookViewId="0">
      <selection activeCell="A7" sqref="A7"/>
    </sheetView>
  </sheetViews>
  <sheetFormatPr defaultColWidth="9.109375" defaultRowHeight="14.4" x14ac:dyDescent="0.3"/>
  <cols>
    <col min="1" max="1" width="96.33203125" style="87" customWidth="1"/>
    <col min="2" max="16384" width="9.109375" style="87"/>
  </cols>
  <sheetData>
    <row r="1" spans="1:1" x14ac:dyDescent="0.3">
      <c r="A1" s="87" t="s">
        <v>181</v>
      </c>
    </row>
    <row r="3" spans="1:1" ht="18" x14ac:dyDescent="0.3">
      <c r="A3" s="144" t="s">
        <v>393</v>
      </c>
    </row>
    <row r="4" spans="1:1" ht="15" customHeight="1" x14ac:dyDescent="0.3">
      <c r="A4" s="144"/>
    </row>
    <row r="5" spans="1:1" x14ac:dyDescent="0.3">
      <c r="A5" s="87" t="s">
        <v>235</v>
      </c>
    </row>
    <row r="6" spans="1:1" x14ac:dyDescent="0.3">
      <c r="A6" s="48" t="s">
        <v>394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5"/>
  <sheetViews>
    <sheetView topLeftCell="A25" workbookViewId="0">
      <selection activeCell="G30" sqref="G30"/>
    </sheetView>
  </sheetViews>
  <sheetFormatPr defaultColWidth="9.109375" defaultRowHeight="13.8" x14ac:dyDescent="0.3"/>
  <cols>
    <col min="1" max="1" width="8.5546875" style="456" customWidth="1"/>
    <col min="2" max="2" width="5.6640625" style="456" customWidth="1"/>
    <col min="3" max="3" width="10.88671875" style="456" customWidth="1"/>
    <col min="4" max="4" width="7.33203125" style="456" customWidth="1"/>
    <col min="5" max="5" width="7.109375" style="456" customWidth="1"/>
    <col min="6" max="6" width="9.88671875" style="456" customWidth="1"/>
    <col min="7" max="7" width="35.44140625" style="456" customWidth="1"/>
    <col min="8" max="8" width="9.88671875" style="456" customWidth="1"/>
    <col min="9" max="9" width="31.44140625" style="456" customWidth="1"/>
    <col min="10" max="10" width="4.88671875" style="456" customWidth="1"/>
    <col min="11" max="16384" width="9.109375" style="456"/>
  </cols>
  <sheetData>
    <row r="1" spans="1:12" ht="14.4" x14ac:dyDescent="0.3">
      <c r="A1" s="87" t="s">
        <v>395</v>
      </c>
    </row>
    <row r="3" spans="1:12" s="458" customFormat="1" ht="15.6" x14ac:dyDescent="0.3">
      <c r="A3" s="588" t="s">
        <v>396</v>
      </c>
      <c r="B3" s="588"/>
      <c r="C3" s="457" t="s">
        <v>397</v>
      </c>
      <c r="D3" s="457" t="s">
        <v>398</v>
      </c>
      <c r="E3" s="457" t="s">
        <v>399</v>
      </c>
      <c r="F3" s="457" t="s">
        <v>210</v>
      </c>
      <c r="G3" s="457" t="s">
        <v>400</v>
      </c>
      <c r="H3" s="457" t="s">
        <v>401</v>
      </c>
      <c r="I3" s="457" t="s">
        <v>402</v>
      </c>
      <c r="J3" s="457" t="s">
        <v>403</v>
      </c>
    </row>
    <row r="4" spans="1:12" x14ac:dyDescent="0.3">
      <c r="A4" s="459" t="s">
        <v>404</v>
      </c>
      <c r="B4" s="460">
        <v>31</v>
      </c>
      <c r="C4" s="461">
        <v>44603</v>
      </c>
      <c r="D4" s="459">
        <v>511112</v>
      </c>
      <c r="E4" s="459">
        <v>321020</v>
      </c>
      <c r="F4" s="460" t="s">
        <v>405</v>
      </c>
      <c r="G4" s="459" t="s">
        <v>406</v>
      </c>
      <c r="H4" s="459">
        <v>122022</v>
      </c>
      <c r="I4" s="459" t="s">
        <v>407</v>
      </c>
      <c r="J4" s="460">
        <v>550</v>
      </c>
      <c r="K4" s="462"/>
      <c r="L4" s="463"/>
    </row>
    <row r="5" spans="1:12" x14ac:dyDescent="0.3">
      <c r="A5" s="459" t="s">
        <v>404</v>
      </c>
      <c r="B5" s="460">
        <v>169</v>
      </c>
      <c r="C5" s="461">
        <v>44604</v>
      </c>
      <c r="D5" s="459">
        <v>511112</v>
      </c>
      <c r="E5" s="459">
        <v>321020</v>
      </c>
      <c r="F5" s="460" t="s">
        <v>408</v>
      </c>
      <c r="G5" s="459" t="s">
        <v>409</v>
      </c>
      <c r="H5" s="459">
        <v>132022</v>
      </c>
      <c r="I5" s="459" t="s">
        <v>410</v>
      </c>
      <c r="J5" s="460">
        <v>550</v>
      </c>
      <c r="K5" s="462"/>
      <c r="L5" s="463"/>
    </row>
    <row r="6" spans="1:12" x14ac:dyDescent="0.3">
      <c r="A6" s="459" t="s">
        <v>404</v>
      </c>
      <c r="B6" s="460">
        <v>171</v>
      </c>
      <c r="C6" s="461">
        <v>44605</v>
      </c>
      <c r="D6" s="459">
        <v>511112</v>
      </c>
      <c r="E6" s="459">
        <v>321020</v>
      </c>
      <c r="F6" s="460" t="s">
        <v>411</v>
      </c>
      <c r="G6" s="459" t="s">
        <v>412</v>
      </c>
      <c r="H6" s="459">
        <v>2022009</v>
      </c>
      <c r="I6" s="459" t="s">
        <v>413</v>
      </c>
      <c r="J6" s="460">
        <v>550</v>
      </c>
      <c r="K6" s="462"/>
      <c r="L6" s="463"/>
    </row>
    <row r="7" spans="1:12" x14ac:dyDescent="0.3">
      <c r="A7" s="459" t="s">
        <v>404</v>
      </c>
      <c r="B7" s="460">
        <v>218</v>
      </c>
      <c r="C7" s="461">
        <v>44619</v>
      </c>
      <c r="D7" s="459">
        <v>511112</v>
      </c>
      <c r="E7" s="459">
        <v>321020</v>
      </c>
      <c r="F7" s="460" t="s">
        <v>414</v>
      </c>
      <c r="G7" s="459" t="s">
        <v>409</v>
      </c>
      <c r="H7" s="459">
        <v>222022</v>
      </c>
      <c r="I7" s="459" t="s">
        <v>415</v>
      </c>
      <c r="J7" s="460">
        <v>550</v>
      </c>
      <c r="K7" s="462"/>
      <c r="L7" s="463"/>
    </row>
    <row r="8" spans="1:12" x14ac:dyDescent="0.3">
      <c r="A8" s="459" t="s">
        <v>404</v>
      </c>
      <c r="B8" s="460">
        <v>348</v>
      </c>
      <c r="C8" s="461">
        <v>44635</v>
      </c>
      <c r="D8" s="459">
        <v>511122</v>
      </c>
      <c r="E8" s="459">
        <v>321020</v>
      </c>
      <c r="F8" s="460" t="s">
        <v>416</v>
      </c>
      <c r="G8" s="459" t="s">
        <v>417</v>
      </c>
      <c r="H8" s="459">
        <v>220100094</v>
      </c>
      <c r="I8" s="459" t="s">
        <v>418</v>
      </c>
      <c r="J8" s="460">
        <v>550</v>
      </c>
      <c r="K8" s="462"/>
      <c r="L8" s="463"/>
    </row>
    <row r="9" spans="1:12" x14ac:dyDescent="0.3">
      <c r="A9" s="459" t="s">
        <v>404</v>
      </c>
      <c r="B9" s="460">
        <v>392</v>
      </c>
      <c r="C9" s="461">
        <v>44639</v>
      </c>
      <c r="D9" s="459">
        <v>511112</v>
      </c>
      <c r="E9" s="459">
        <v>321020</v>
      </c>
      <c r="F9" s="460" t="s">
        <v>419</v>
      </c>
      <c r="G9" s="459" t="s">
        <v>412</v>
      </c>
      <c r="H9" s="459">
        <v>2022027</v>
      </c>
      <c r="I9" s="459" t="s">
        <v>420</v>
      </c>
      <c r="J9" s="460">
        <v>550</v>
      </c>
      <c r="K9" s="462"/>
      <c r="L9" s="463"/>
    </row>
    <row r="10" spans="1:12" x14ac:dyDescent="0.3">
      <c r="A10" s="459" t="s">
        <v>404</v>
      </c>
      <c r="B10" s="460">
        <v>478</v>
      </c>
      <c r="C10" s="461">
        <v>44658</v>
      </c>
      <c r="D10" s="459">
        <v>511222</v>
      </c>
      <c r="E10" s="459">
        <v>321020</v>
      </c>
      <c r="F10" s="460" t="s">
        <v>421</v>
      </c>
      <c r="G10" s="459" t="s">
        <v>422</v>
      </c>
      <c r="H10" s="459">
        <v>22082</v>
      </c>
      <c r="I10" s="459" t="s">
        <v>423</v>
      </c>
      <c r="J10" s="460">
        <v>550</v>
      </c>
      <c r="K10" s="462"/>
      <c r="L10" s="463"/>
    </row>
    <row r="11" spans="1:12" x14ac:dyDescent="0.3">
      <c r="A11" s="459" t="s">
        <v>404</v>
      </c>
      <c r="B11" s="460">
        <v>599</v>
      </c>
      <c r="C11" s="461">
        <v>44677</v>
      </c>
      <c r="D11" s="459">
        <v>511112</v>
      </c>
      <c r="E11" s="459">
        <v>321020</v>
      </c>
      <c r="F11" s="460" t="s">
        <v>424</v>
      </c>
      <c r="G11" s="459" t="s">
        <v>406</v>
      </c>
      <c r="H11" s="459">
        <v>472022</v>
      </c>
      <c r="I11" s="459" t="s">
        <v>425</v>
      </c>
      <c r="J11" s="460">
        <v>550</v>
      </c>
      <c r="K11" s="462"/>
      <c r="L11" s="463"/>
    </row>
    <row r="12" spans="1:12" x14ac:dyDescent="0.3">
      <c r="A12" s="459" t="s">
        <v>404</v>
      </c>
      <c r="B12" s="460">
        <v>634</v>
      </c>
      <c r="C12" s="461">
        <v>44685</v>
      </c>
      <c r="D12" s="459">
        <v>511112</v>
      </c>
      <c r="E12" s="459">
        <v>321020</v>
      </c>
      <c r="F12" s="460" t="s">
        <v>426</v>
      </c>
      <c r="G12" s="459" t="s">
        <v>409</v>
      </c>
      <c r="H12" s="459">
        <v>652022</v>
      </c>
      <c r="I12" s="459" t="s">
        <v>427</v>
      </c>
      <c r="J12" s="460">
        <v>550</v>
      </c>
      <c r="K12" s="462"/>
      <c r="L12" s="463"/>
    </row>
    <row r="13" spans="1:12" x14ac:dyDescent="0.3">
      <c r="A13" s="459" t="s">
        <v>404</v>
      </c>
      <c r="B13" s="460">
        <v>773</v>
      </c>
      <c r="C13" s="461">
        <v>44706</v>
      </c>
      <c r="D13" s="459">
        <v>511111</v>
      </c>
      <c r="E13" s="459">
        <v>321020</v>
      </c>
      <c r="F13" s="460" t="s">
        <v>428</v>
      </c>
      <c r="G13" s="459" t="s">
        <v>429</v>
      </c>
      <c r="H13" s="459">
        <v>2022100</v>
      </c>
      <c r="I13" s="459" t="s">
        <v>430</v>
      </c>
      <c r="J13" s="460">
        <v>550</v>
      </c>
      <c r="K13" s="462"/>
      <c r="L13" s="463"/>
    </row>
    <row r="14" spans="1:12" x14ac:dyDescent="0.3">
      <c r="A14" s="459" t="s">
        <v>404</v>
      </c>
      <c r="B14" s="460">
        <v>781</v>
      </c>
      <c r="C14" s="461">
        <v>44710</v>
      </c>
      <c r="D14" s="459">
        <v>511112</v>
      </c>
      <c r="E14" s="459">
        <v>321020</v>
      </c>
      <c r="F14" s="460" t="s">
        <v>431</v>
      </c>
      <c r="G14" s="459" t="s">
        <v>432</v>
      </c>
      <c r="H14" s="459">
        <v>20220014</v>
      </c>
      <c r="I14" s="459" t="s">
        <v>433</v>
      </c>
      <c r="J14" s="460">
        <v>550</v>
      </c>
      <c r="K14" s="462"/>
      <c r="L14" s="463"/>
    </row>
    <row r="15" spans="1:12" x14ac:dyDescent="0.3">
      <c r="A15" s="459" t="s">
        <v>404</v>
      </c>
      <c r="B15" s="460">
        <v>859</v>
      </c>
      <c r="C15" s="461">
        <v>44716</v>
      </c>
      <c r="D15" s="459">
        <v>511112</v>
      </c>
      <c r="E15" s="459">
        <v>321020</v>
      </c>
      <c r="F15" s="460" t="s">
        <v>434</v>
      </c>
      <c r="G15" s="459" t="s">
        <v>432</v>
      </c>
      <c r="H15" s="459">
        <v>20220018</v>
      </c>
      <c r="I15" s="459" t="s">
        <v>435</v>
      </c>
      <c r="J15" s="460">
        <v>550</v>
      </c>
      <c r="K15" s="462"/>
      <c r="L15" s="463"/>
    </row>
    <row r="16" spans="1:12" x14ac:dyDescent="0.3">
      <c r="A16" s="459" t="s">
        <v>404</v>
      </c>
      <c r="B16" s="460">
        <v>864</v>
      </c>
      <c r="C16" s="461">
        <v>44719</v>
      </c>
      <c r="D16" s="459">
        <v>511112</v>
      </c>
      <c r="E16" s="459">
        <v>321020</v>
      </c>
      <c r="F16" s="460" t="s">
        <v>436</v>
      </c>
      <c r="G16" s="459" t="s">
        <v>409</v>
      </c>
      <c r="H16" s="459">
        <v>732022</v>
      </c>
      <c r="I16" s="459" t="s">
        <v>437</v>
      </c>
      <c r="J16" s="460">
        <v>550</v>
      </c>
      <c r="K16" s="462"/>
      <c r="L16" s="463"/>
    </row>
    <row r="17" spans="1:12" ht="27.6" x14ac:dyDescent="0.3">
      <c r="A17" s="459" t="s">
        <v>404</v>
      </c>
      <c r="B17" s="460">
        <v>902</v>
      </c>
      <c r="C17" s="461">
        <v>44719</v>
      </c>
      <c r="D17" s="459">
        <v>511112</v>
      </c>
      <c r="E17" s="459">
        <v>321020</v>
      </c>
      <c r="F17" s="460" t="s">
        <v>438</v>
      </c>
      <c r="G17" s="459" t="s">
        <v>409</v>
      </c>
      <c r="H17" s="459">
        <v>742022</v>
      </c>
      <c r="I17" s="459" t="s">
        <v>439</v>
      </c>
      <c r="J17" s="460">
        <v>550</v>
      </c>
      <c r="K17" s="462"/>
      <c r="L17" s="463"/>
    </row>
    <row r="18" spans="1:12" x14ac:dyDescent="0.3">
      <c r="A18" s="459" t="s">
        <v>404</v>
      </c>
      <c r="B18" s="460">
        <v>927</v>
      </c>
      <c r="C18" s="461">
        <v>44722</v>
      </c>
      <c r="D18" s="459">
        <v>511112</v>
      </c>
      <c r="E18" s="459">
        <v>321020</v>
      </c>
      <c r="F18" s="460" t="s">
        <v>440</v>
      </c>
      <c r="G18" s="459" t="s">
        <v>441</v>
      </c>
      <c r="H18" s="459">
        <v>402022</v>
      </c>
      <c r="I18" s="459" t="s">
        <v>442</v>
      </c>
      <c r="J18" s="460">
        <v>550</v>
      </c>
      <c r="K18" s="462"/>
      <c r="L18" s="463"/>
    </row>
    <row r="19" spans="1:12" x14ac:dyDescent="0.3">
      <c r="A19" s="459" t="s">
        <v>404</v>
      </c>
      <c r="B19" s="460">
        <v>964</v>
      </c>
      <c r="C19" s="461">
        <v>44725</v>
      </c>
      <c r="D19" s="459">
        <v>511112</v>
      </c>
      <c r="E19" s="459">
        <v>321020</v>
      </c>
      <c r="F19" s="460" t="s">
        <v>443</v>
      </c>
      <c r="G19" s="459" t="s">
        <v>432</v>
      </c>
      <c r="H19" s="459">
        <v>20220021</v>
      </c>
      <c r="I19" s="459" t="s">
        <v>444</v>
      </c>
      <c r="J19" s="460">
        <v>550</v>
      </c>
      <c r="K19" s="462"/>
      <c r="L19" s="463"/>
    </row>
    <row r="20" spans="1:12" x14ac:dyDescent="0.3">
      <c r="A20" s="459" t="s">
        <v>404</v>
      </c>
      <c r="B20" s="460">
        <v>1010</v>
      </c>
      <c r="C20" s="461">
        <v>44732</v>
      </c>
      <c r="D20" s="459">
        <v>511112</v>
      </c>
      <c r="E20" s="459">
        <v>321020</v>
      </c>
      <c r="F20" s="460" t="s">
        <v>421</v>
      </c>
      <c r="G20" s="459" t="s">
        <v>412</v>
      </c>
      <c r="H20" s="459">
        <v>2022050</v>
      </c>
      <c r="I20" s="459" t="s">
        <v>445</v>
      </c>
      <c r="J20" s="460">
        <v>550</v>
      </c>
      <c r="K20" s="462"/>
      <c r="L20" s="463"/>
    </row>
    <row r="21" spans="1:12" x14ac:dyDescent="0.3">
      <c r="A21" s="459" t="s">
        <v>404</v>
      </c>
      <c r="B21" s="460">
        <v>1011</v>
      </c>
      <c r="C21" s="461">
        <v>44734</v>
      </c>
      <c r="D21" s="459">
        <v>511112</v>
      </c>
      <c r="E21" s="459">
        <v>321020</v>
      </c>
      <c r="F21" s="460" t="s">
        <v>446</v>
      </c>
      <c r="G21" s="459" t="s">
        <v>417</v>
      </c>
      <c r="H21" s="459">
        <v>220100185</v>
      </c>
      <c r="I21" s="459" t="s">
        <v>447</v>
      </c>
      <c r="J21" s="460">
        <v>550</v>
      </c>
      <c r="K21" s="462"/>
      <c r="L21" s="463"/>
    </row>
    <row r="22" spans="1:12" x14ac:dyDescent="0.3">
      <c r="A22" s="459" t="s">
        <v>404</v>
      </c>
      <c r="B22" s="460">
        <v>1074</v>
      </c>
      <c r="C22" s="461">
        <v>44739</v>
      </c>
      <c r="D22" s="459">
        <v>511112</v>
      </c>
      <c r="E22" s="459">
        <v>321020</v>
      </c>
      <c r="F22" s="460" t="s">
        <v>448</v>
      </c>
      <c r="G22" s="459" t="s">
        <v>449</v>
      </c>
      <c r="H22" s="459">
        <v>222022</v>
      </c>
      <c r="I22" s="459" t="s">
        <v>450</v>
      </c>
      <c r="J22" s="460">
        <v>550</v>
      </c>
      <c r="K22" s="462"/>
      <c r="L22" s="463"/>
    </row>
    <row r="23" spans="1:12" x14ac:dyDescent="0.3">
      <c r="A23" s="459" t="s">
        <v>404</v>
      </c>
      <c r="B23" s="460">
        <v>1345</v>
      </c>
      <c r="C23" s="461">
        <v>44773</v>
      </c>
      <c r="D23" s="459">
        <v>511112</v>
      </c>
      <c r="E23" s="459">
        <v>321020</v>
      </c>
      <c r="F23" s="460" t="s">
        <v>451</v>
      </c>
      <c r="G23" s="459" t="s">
        <v>452</v>
      </c>
      <c r="H23" s="459">
        <v>20220182</v>
      </c>
      <c r="I23" s="459" t="s">
        <v>453</v>
      </c>
      <c r="J23" s="460">
        <v>550</v>
      </c>
      <c r="K23" s="462"/>
      <c r="L23" s="463"/>
    </row>
    <row r="24" spans="1:12" x14ac:dyDescent="0.3">
      <c r="A24" s="459" t="s">
        <v>404</v>
      </c>
      <c r="B24" s="460">
        <v>1401</v>
      </c>
      <c r="C24" s="461">
        <v>44773</v>
      </c>
      <c r="D24" s="459">
        <v>511112</v>
      </c>
      <c r="E24" s="459">
        <v>321020</v>
      </c>
      <c r="F24" s="460" t="s">
        <v>454</v>
      </c>
      <c r="G24" s="459" t="s">
        <v>452</v>
      </c>
      <c r="H24" s="459">
        <v>20220180</v>
      </c>
      <c r="I24" s="459" t="s">
        <v>455</v>
      </c>
      <c r="J24" s="460">
        <v>550</v>
      </c>
      <c r="K24" s="462"/>
      <c r="L24" s="463"/>
    </row>
    <row r="25" spans="1:12" ht="27.6" x14ac:dyDescent="0.3">
      <c r="A25" s="459" t="s">
        <v>404</v>
      </c>
      <c r="B25" s="460">
        <v>1328</v>
      </c>
      <c r="C25" s="461">
        <v>44790</v>
      </c>
      <c r="D25" s="459">
        <v>511112</v>
      </c>
      <c r="E25" s="459">
        <v>321020</v>
      </c>
      <c r="F25" s="460" t="s">
        <v>456</v>
      </c>
      <c r="G25" s="459" t="s">
        <v>457</v>
      </c>
      <c r="H25" s="459">
        <v>2022024</v>
      </c>
      <c r="I25" s="459" t="s">
        <v>458</v>
      </c>
      <c r="J25" s="460">
        <v>550</v>
      </c>
      <c r="K25" s="462"/>
      <c r="L25" s="463"/>
    </row>
    <row r="26" spans="1:12" ht="27.6" x14ac:dyDescent="0.3">
      <c r="A26" s="464" t="s">
        <v>404</v>
      </c>
      <c r="B26" s="465">
        <v>1381</v>
      </c>
      <c r="C26" s="466">
        <v>44791</v>
      </c>
      <c r="D26" s="464">
        <v>511212</v>
      </c>
      <c r="E26" s="464">
        <v>321020</v>
      </c>
      <c r="F26" s="465" t="s">
        <v>459</v>
      </c>
      <c r="G26" s="464" t="s">
        <v>460</v>
      </c>
      <c r="H26" s="464">
        <v>20190353</v>
      </c>
      <c r="I26" s="464" t="s">
        <v>461</v>
      </c>
      <c r="J26" s="465">
        <v>550</v>
      </c>
      <c r="K26" s="462"/>
      <c r="L26" s="463"/>
    </row>
    <row r="27" spans="1:12" x14ac:dyDescent="0.3">
      <c r="A27" s="459" t="s">
        <v>404</v>
      </c>
      <c r="B27" s="460">
        <v>1564</v>
      </c>
      <c r="C27" s="461">
        <v>44806</v>
      </c>
      <c r="D27" s="459">
        <v>511112</v>
      </c>
      <c r="E27" s="459">
        <v>321020</v>
      </c>
      <c r="F27" s="460" t="s">
        <v>462</v>
      </c>
      <c r="G27" s="459" t="s">
        <v>463</v>
      </c>
      <c r="H27" s="459">
        <v>464162015</v>
      </c>
      <c r="I27" s="459" t="s">
        <v>464</v>
      </c>
      <c r="J27" s="460">
        <v>550</v>
      </c>
      <c r="K27" s="462"/>
      <c r="L27" s="463"/>
    </row>
    <row r="28" spans="1:12" x14ac:dyDescent="0.3">
      <c r="A28" s="459" t="s">
        <v>404</v>
      </c>
      <c r="B28" s="460">
        <v>1785</v>
      </c>
      <c r="C28" s="461">
        <v>44834</v>
      </c>
      <c r="D28" s="459">
        <v>511112</v>
      </c>
      <c r="E28" s="459">
        <v>321020</v>
      </c>
      <c r="F28" s="477">
        <v>900</v>
      </c>
      <c r="G28" s="459" t="s">
        <v>452</v>
      </c>
      <c r="H28" s="459">
        <v>20220228</v>
      </c>
      <c r="I28" s="459" t="s">
        <v>465</v>
      </c>
      <c r="J28" s="460">
        <v>550</v>
      </c>
      <c r="K28" s="462"/>
      <c r="L28" s="463"/>
    </row>
    <row r="29" spans="1:12" x14ac:dyDescent="0.3">
      <c r="A29" s="459" t="s">
        <v>404</v>
      </c>
      <c r="B29" s="460">
        <v>1787</v>
      </c>
      <c r="C29" s="461">
        <v>44834</v>
      </c>
      <c r="D29" s="459">
        <v>511112</v>
      </c>
      <c r="E29" s="459">
        <v>321020</v>
      </c>
      <c r="F29" s="460" t="s">
        <v>466</v>
      </c>
      <c r="G29" s="459" t="s">
        <v>452</v>
      </c>
      <c r="H29" s="459">
        <v>20220235</v>
      </c>
      <c r="I29" s="459" t="s">
        <v>465</v>
      </c>
      <c r="J29" s="460">
        <v>550</v>
      </c>
      <c r="K29" s="462"/>
      <c r="L29" s="463"/>
    </row>
    <row r="30" spans="1:12" ht="27.6" x14ac:dyDescent="0.3">
      <c r="A30" s="459" t="s">
        <v>404</v>
      </c>
      <c r="B30" s="460">
        <v>1748</v>
      </c>
      <c r="C30" s="461">
        <v>44840</v>
      </c>
      <c r="D30" s="459">
        <v>511112</v>
      </c>
      <c r="E30" s="459">
        <v>321020</v>
      </c>
      <c r="F30" s="460" t="s">
        <v>467</v>
      </c>
      <c r="G30" s="459" t="s">
        <v>468</v>
      </c>
      <c r="H30" s="459">
        <v>372022</v>
      </c>
      <c r="I30" s="459" t="s">
        <v>469</v>
      </c>
      <c r="J30" s="460">
        <v>550</v>
      </c>
      <c r="K30" s="462"/>
      <c r="L30" s="463"/>
    </row>
    <row r="31" spans="1:12" x14ac:dyDescent="0.3">
      <c r="A31" s="459" t="s">
        <v>404</v>
      </c>
      <c r="B31" s="460">
        <v>1775</v>
      </c>
      <c r="C31" s="461">
        <v>44853</v>
      </c>
      <c r="D31" s="459">
        <v>511112</v>
      </c>
      <c r="E31" s="459">
        <v>321020</v>
      </c>
      <c r="F31" s="460" t="s">
        <v>470</v>
      </c>
      <c r="G31" s="459" t="s">
        <v>471</v>
      </c>
      <c r="H31" s="459">
        <v>2022148</v>
      </c>
      <c r="I31" s="459" t="s">
        <v>472</v>
      </c>
      <c r="J31" s="460">
        <v>550</v>
      </c>
      <c r="K31" s="462"/>
      <c r="L31" s="463"/>
    </row>
    <row r="32" spans="1:12" x14ac:dyDescent="0.3">
      <c r="A32" s="459" t="s">
        <v>404</v>
      </c>
      <c r="B32" s="460">
        <v>1879</v>
      </c>
      <c r="C32" s="461">
        <v>44867</v>
      </c>
      <c r="D32" s="459">
        <v>511112</v>
      </c>
      <c r="E32" s="459">
        <v>321020</v>
      </c>
      <c r="F32" s="460" t="s">
        <v>473</v>
      </c>
      <c r="G32" s="459" t="s">
        <v>474</v>
      </c>
      <c r="H32" s="459">
        <v>2210094</v>
      </c>
      <c r="I32" s="459" t="s">
        <v>475</v>
      </c>
      <c r="J32" s="460">
        <v>550</v>
      </c>
      <c r="K32" s="462"/>
      <c r="L32" s="463"/>
    </row>
    <row r="33" spans="1:12" ht="27.6" x14ac:dyDescent="0.3">
      <c r="A33" s="459" t="s">
        <v>404</v>
      </c>
      <c r="B33" s="460">
        <v>2229</v>
      </c>
      <c r="C33" s="461">
        <v>44900</v>
      </c>
      <c r="D33" s="459">
        <v>511112</v>
      </c>
      <c r="E33" s="459">
        <v>321020</v>
      </c>
      <c r="F33" s="460" t="s">
        <v>476</v>
      </c>
      <c r="G33" s="459" t="s">
        <v>468</v>
      </c>
      <c r="H33" s="459">
        <v>712022</v>
      </c>
      <c r="I33" s="459" t="s">
        <v>477</v>
      </c>
      <c r="J33" s="460">
        <v>550</v>
      </c>
      <c r="K33" s="462"/>
      <c r="L33" s="463"/>
    </row>
    <row r="34" spans="1:12" x14ac:dyDescent="0.3">
      <c r="A34" s="459" t="s">
        <v>404</v>
      </c>
      <c r="B34" s="460">
        <v>2208</v>
      </c>
      <c r="C34" s="461">
        <v>44903</v>
      </c>
      <c r="D34" s="459">
        <v>511112</v>
      </c>
      <c r="E34" s="459">
        <v>321020</v>
      </c>
      <c r="F34" s="460" t="s">
        <v>478</v>
      </c>
      <c r="G34" s="459" t="s">
        <v>474</v>
      </c>
      <c r="H34" s="459">
        <v>2210128</v>
      </c>
      <c r="I34" s="459" t="s">
        <v>479</v>
      </c>
      <c r="J34" s="460">
        <v>550</v>
      </c>
      <c r="K34" s="462"/>
      <c r="L34" s="463"/>
    </row>
    <row r="35" spans="1:12" ht="15.6" x14ac:dyDescent="0.3">
      <c r="C35" s="591" t="s">
        <v>32</v>
      </c>
      <c r="D35" s="592"/>
      <c r="E35" s="589" t="s">
        <v>480</v>
      </c>
      <c r="F35" s="590"/>
    </row>
  </sheetData>
  <mergeCells count="3">
    <mergeCell ref="A3:B3"/>
    <mergeCell ref="E35:F35"/>
    <mergeCell ref="C35:D35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5"/>
  <sheetViews>
    <sheetView topLeftCell="A40" workbookViewId="0">
      <selection activeCell="C55" sqref="C55"/>
    </sheetView>
  </sheetViews>
  <sheetFormatPr defaultRowHeight="14.4" x14ac:dyDescent="0.3"/>
  <cols>
    <col min="1" max="1" width="45.5546875" customWidth="1"/>
    <col min="2" max="4" width="14.44140625" customWidth="1"/>
  </cols>
  <sheetData>
    <row r="1" spans="1:4" s="3" customFormat="1" ht="18" x14ac:dyDescent="0.3">
      <c r="A1" s="11" t="s">
        <v>51</v>
      </c>
    </row>
    <row r="2" spans="1:4" s="3" customFormat="1" ht="15.6" x14ac:dyDescent="0.3"/>
    <row r="3" spans="1:4" s="3" customFormat="1" ht="15.6" x14ac:dyDescent="0.3">
      <c r="A3" s="1" t="s">
        <v>31</v>
      </c>
    </row>
    <row r="4" spans="1:4" s="3" customFormat="1" ht="15.6" x14ac:dyDescent="0.3">
      <c r="A4" s="7"/>
    </row>
    <row r="5" spans="1:4" s="3" customFormat="1" ht="15.6" x14ac:dyDescent="0.3">
      <c r="A5" s="419" t="s">
        <v>20</v>
      </c>
      <c r="B5" s="420" t="s">
        <v>207</v>
      </c>
      <c r="C5" s="420" t="s">
        <v>298</v>
      </c>
      <c r="D5" s="420" t="s">
        <v>11</v>
      </c>
    </row>
    <row r="6" spans="1:4" s="3" customFormat="1" ht="15.6" x14ac:dyDescent="0.3">
      <c r="A6" s="421" t="s">
        <v>12</v>
      </c>
      <c r="B6" s="420"/>
      <c r="C6" s="420"/>
      <c r="D6" s="420">
        <f>C6-B6</f>
        <v>0</v>
      </c>
    </row>
    <row r="7" spans="1:4" s="3" customFormat="1" ht="15.6" x14ac:dyDescent="0.3">
      <c r="A7" s="421" t="s">
        <v>13</v>
      </c>
      <c r="B7" s="420"/>
      <c r="C7" s="420"/>
      <c r="D7" s="420">
        <f t="shared" ref="D7:D13" si="0">C7-B7</f>
        <v>0</v>
      </c>
    </row>
    <row r="8" spans="1:4" s="3" customFormat="1" ht="15.6" x14ac:dyDescent="0.3">
      <c r="A8" s="421" t="s">
        <v>14</v>
      </c>
      <c r="B8" s="422" t="e">
        <f>B6/B7</f>
        <v>#DIV/0!</v>
      </c>
      <c r="C8" s="422" t="e">
        <f>C6/C7</f>
        <v>#DIV/0!</v>
      </c>
      <c r="D8" s="420" t="e">
        <f t="shared" si="0"/>
        <v>#DIV/0!</v>
      </c>
    </row>
    <row r="9" spans="1:4" s="3" customFormat="1" ht="15.6" x14ac:dyDescent="0.3">
      <c r="A9" s="421" t="s">
        <v>15</v>
      </c>
      <c r="B9" s="420"/>
      <c r="C9" s="420"/>
      <c r="D9" s="420">
        <f t="shared" si="0"/>
        <v>0</v>
      </c>
    </row>
    <row r="10" spans="1:4" s="3" customFormat="1" ht="15.6" x14ac:dyDescent="0.3">
      <c r="A10" s="421" t="s">
        <v>16</v>
      </c>
      <c r="B10" s="420"/>
      <c r="C10" s="420"/>
      <c r="D10" s="420">
        <f t="shared" si="0"/>
        <v>0</v>
      </c>
    </row>
    <row r="11" spans="1:4" s="3" customFormat="1" ht="15.6" x14ac:dyDescent="0.3">
      <c r="A11" s="421" t="s">
        <v>17</v>
      </c>
      <c r="B11" s="420"/>
      <c r="C11" s="420"/>
      <c r="D11" s="420">
        <f t="shared" si="0"/>
        <v>0</v>
      </c>
    </row>
    <row r="12" spans="1:4" s="3" customFormat="1" ht="15.6" x14ac:dyDescent="0.3">
      <c r="A12" s="421" t="s">
        <v>18</v>
      </c>
      <c r="B12" s="420"/>
      <c r="C12" s="420"/>
      <c r="D12" s="420">
        <f t="shared" si="0"/>
        <v>0</v>
      </c>
    </row>
    <row r="13" spans="1:4" s="3" customFormat="1" ht="15.6" x14ac:dyDescent="0.3">
      <c r="A13" s="421" t="s">
        <v>19</v>
      </c>
      <c r="B13" s="420"/>
      <c r="C13" s="420"/>
      <c r="D13" s="420">
        <f t="shared" si="0"/>
        <v>0</v>
      </c>
    </row>
    <row r="14" spans="1:4" s="3" customFormat="1" ht="15.6" x14ac:dyDescent="0.3"/>
    <row r="15" spans="1:4" s="3" customFormat="1" ht="15.6" x14ac:dyDescent="0.3"/>
    <row r="16" spans="1:4" s="3" customFormat="1" ht="15.6" x14ac:dyDescent="0.3">
      <c r="A16" s="1" t="s">
        <v>40</v>
      </c>
    </row>
    <row r="17" spans="1:4" s="3" customFormat="1" ht="15.6" x14ac:dyDescent="0.3"/>
    <row r="18" spans="1:4" s="3" customFormat="1" ht="15.75" customHeight="1" x14ac:dyDescent="0.3">
      <c r="A18" s="423" t="s">
        <v>46</v>
      </c>
      <c r="B18" s="420" t="s">
        <v>207</v>
      </c>
      <c r="C18" s="420" t="s">
        <v>298</v>
      </c>
      <c r="D18" s="424" t="s">
        <v>11</v>
      </c>
    </row>
    <row r="19" spans="1:4" s="3" customFormat="1" ht="15.6" x14ac:dyDescent="0.3">
      <c r="A19" s="425" t="s">
        <v>21</v>
      </c>
      <c r="B19" s="420">
        <v>731</v>
      </c>
      <c r="C19" s="420">
        <v>713</v>
      </c>
      <c r="D19" s="424">
        <f>C19-B19</f>
        <v>-18</v>
      </c>
    </row>
    <row r="20" spans="1:4" s="3" customFormat="1" ht="15.6" x14ac:dyDescent="0.3">
      <c r="A20" s="425" t="s">
        <v>47</v>
      </c>
      <c r="B20" s="420">
        <v>403</v>
      </c>
      <c r="C20" s="420">
        <v>388</v>
      </c>
      <c r="D20" s="424">
        <f t="shared" ref="D20:D31" si="1">C20-B20</f>
        <v>-15</v>
      </c>
    </row>
    <row r="21" spans="1:4" s="3" customFormat="1" ht="15.6" x14ac:dyDescent="0.3">
      <c r="A21" s="425" t="s">
        <v>48</v>
      </c>
      <c r="B21" s="420">
        <v>328</v>
      </c>
      <c r="C21" s="420">
        <v>325</v>
      </c>
      <c r="D21" s="424">
        <f t="shared" si="1"/>
        <v>-3</v>
      </c>
    </row>
    <row r="22" spans="1:4" s="3" customFormat="1" ht="15.6" x14ac:dyDescent="0.3">
      <c r="A22" s="425" t="s">
        <v>13</v>
      </c>
      <c r="B22" s="420">
        <v>27</v>
      </c>
      <c r="C22" s="420">
        <v>27</v>
      </c>
      <c r="D22" s="424">
        <f t="shared" si="1"/>
        <v>0</v>
      </c>
    </row>
    <row r="23" spans="1:4" s="3" customFormat="1" ht="15.6" x14ac:dyDescent="0.3">
      <c r="A23" s="425" t="s">
        <v>22</v>
      </c>
      <c r="B23" s="426">
        <f>B19/B22</f>
        <v>27.074074074074073</v>
      </c>
      <c r="C23" s="426">
        <f>C19/C22</f>
        <v>26.407407407407408</v>
      </c>
      <c r="D23" s="424">
        <f t="shared" si="1"/>
        <v>-0.6666666666666643</v>
      </c>
    </row>
    <row r="24" spans="1:4" s="3" customFormat="1" ht="15.6" x14ac:dyDescent="0.3">
      <c r="A24" s="425" t="s">
        <v>23</v>
      </c>
      <c r="B24" s="420">
        <v>289</v>
      </c>
      <c r="C24" s="420">
        <v>311</v>
      </c>
      <c r="D24" s="424">
        <f t="shared" si="1"/>
        <v>22</v>
      </c>
    </row>
    <row r="25" spans="1:4" s="3" customFormat="1" ht="15.6" x14ac:dyDescent="0.3">
      <c r="A25" s="425" t="s">
        <v>147</v>
      </c>
      <c r="B25" s="420">
        <v>9</v>
      </c>
      <c r="C25" s="420">
        <v>9</v>
      </c>
      <c r="D25" s="424">
        <f t="shared" si="1"/>
        <v>0</v>
      </c>
    </row>
    <row r="26" spans="1:4" s="3" customFormat="1" ht="15.6" x14ac:dyDescent="0.3">
      <c r="A26" s="425" t="s">
        <v>24</v>
      </c>
      <c r="B26" s="427">
        <v>75</v>
      </c>
      <c r="C26" s="427">
        <v>83</v>
      </c>
      <c r="D26" s="424">
        <f t="shared" si="1"/>
        <v>8</v>
      </c>
    </row>
    <row r="27" spans="1:4" s="3" customFormat="1" ht="15.6" x14ac:dyDescent="0.3">
      <c r="A27" s="425" t="s">
        <v>49</v>
      </c>
      <c r="B27" s="427">
        <v>76</v>
      </c>
      <c r="C27" s="427">
        <v>78</v>
      </c>
      <c r="D27" s="424">
        <f t="shared" si="1"/>
        <v>2</v>
      </c>
    </row>
    <row r="28" spans="1:4" s="3" customFormat="1" ht="15.6" x14ac:dyDescent="0.3">
      <c r="A28" s="425" t="s">
        <v>25</v>
      </c>
      <c r="B28" s="427">
        <v>156</v>
      </c>
      <c r="C28" s="427">
        <v>137</v>
      </c>
      <c r="D28" s="424">
        <f t="shared" si="1"/>
        <v>-19</v>
      </c>
    </row>
    <row r="29" spans="1:4" s="3" customFormat="1" ht="15.6" x14ac:dyDescent="0.3">
      <c r="A29" s="425" t="s">
        <v>26</v>
      </c>
      <c r="B29" s="420">
        <v>701</v>
      </c>
      <c r="C29" s="420">
        <v>680</v>
      </c>
      <c r="D29" s="424">
        <f t="shared" si="1"/>
        <v>-21</v>
      </c>
    </row>
    <row r="30" spans="1:4" s="3" customFormat="1" ht="15.6" x14ac:dyDescent="0.3">
      <c r="A30" s="425" t="s">
        <v>148</v>
      </c>
      <c r="B30" s="420">
        <v>0</v>
      </c>
      <c r="C30" s="420">
        <v>0</v>
      </c>
      <c r="D30" s="424">
        <f t="shared" si="1"/>
        <v>0</v>
      </c>
    </row>
    <row r="31" spans="1:4" s="3" customFormat="1" ht="15.6" x14ac:dyDescent="0.3">
      <c r="A31" s="425" t="s">
        <v>19</v>
      </c>
      <c r="B31" s="420">
        <v>79</v>
      </c>
      <c r="C31" s="420">
        <v>84</v>
      </c>
      <c r="D31" s="424">
        <f t="shared" si="1"/>
        <v>5</v>
      </c>
    </row>
    <row r="32" spans="1:4" s="3" customFormat="1" ht="15.6" x14ac:dyDescent="0.3">
      <c r="A32" s="10"/>
      <c r="B32" s="10"/>
      <c r="C32" s="10"/>
      <c r="D32" s="10"/>
    </row>
    <row r="33" spans="1:4" s="3" customFormat="1" ht="15.6" x14ac:dyDescent="0.3">
      <c r="A33" s="428"/>
      <c r="B33" s="429"/>
      <c r="C33" s="67"/>
    </row>
    <row r="34" spans="1:4" s="3" customFormat="1" ht="15.6" x14ac:dyDescent="0.3">
      <c r="A34" s="421" t="s">
        <v>27</v>
      </c>
      <c r="B34" s="420" t="s">
        <v>33</v>
      </c>
      <c r="C34" s="430">
        <v>45291</v>
      </c>
      <c r="D34" s="2"/>
    </row>
    <row r="35" spans="1:4" s="3" customFormat="1" ht="15.6" x14ac:dyDescent="0.3">
      <c r="A35" s="421" t="s">
        <v>339</v>
      </c>
      <c r="B35" s="420">
        <v>43</v>
      </c>
      <c r="C35" s="2"/>
      <c r="D35" s="2"/>
    </row>
    <row r="36" spans="1:4" s="3" customFormat="1" ht="15.6" x14ac:dyDescent="0.3">
      <c r="A36" s="421" t="s">
        <v>28</v>
      </c>
      <c r="B36" s="420">
        <v>64</v>
      </c>
      <c r="C36" s="2"/>
      <c r="D36" s="2"/>
    </row>
    <row r="37" spans="1:4" s="3" customFormat="1" ht="15.6" x14ac:dyDescent="0.3">
      <c r="A37" s="421" t="s">
        <v>29</v>
      </c>
      <c r="B37" s="420">
        <v>30</v>
      </c>
      <c r="C37" s="2"/>
      <c r="D37" s="2"/>
    </row>
    <row r="38" spans="1:4" s="3" customFormat="1" ht="15.6" x14ac:dyDescent="0.3">
      <c r="A38" s="421" t="s">
        <v>30</v>
      </c>
      <c r="B38" s="420">
        <v>0</v>
      </c>
      <c r="C38" s="2"/>
      <c r="D38" s="2"/>
    </row>
    <row r="39" spans="1:4" s="3" customFormat="1" ht="15.6" x14ac:dyDescent="0.3">
      <c r="A39" s="421" t="s">
        <v>32</v>
      </c>
      <c r="B39" s="420">
        <f>SUM(B35:B38)</f>
        <v>137</v>
      </c>
    </row>
    <row r="40" spans="1:4" s="3" customFormat="1" ht="15.6" x14ac:dyDescent="0.3">
      <c r="A40" s="66"/>
      <c r="B40" s="67"/>
      <c r="C40" s="67"/>
    </row>
    <row r="41" spans="1:4" s="3" customFormat="1" ht="15.6" x14ac:dyDescent="0.3">
      <c r="A41" s="66"/>
      <c r="B41" s="67"/>
      <c r="C41" s="67"/>
    </row>
    <row r="42" spans="1:4" s="3" customFormat="1" ht="15.6" x14ac:dyDescent="0.3">
      <c r="A42" s="66"/>
      <c r="B42" s="67"/>
      <c r="C42" s="67"/>
    </row>
    <row r="43" spans="1:4" s="3" customFormat="1" ht="15.6" x14ac:dyDescent="0.3">
      <c r="A43" s="1" t="s">
        <v>299</v>
      </c>
    </row>
    <row r="44" spans="1:4" s="3" customFormat="1" ht="15.6" x14ac:dyDescent="0.3">
      <c r="A44" s="1"/>
    </row>
    <row r="45" spans="1:4" s="3" customFormat="1" ht="15.6" x14ac:dyDescent="0.3">
      <c r="A45" s="423" t="s">
        <v>45</v>
      </c>
      <c r="B45" s="431" t="s">
        <v>34</v>
      </c>
      <c r="C45" s="431" t="s">
        <v>35</v>
      </c>
    </row>
    <row r="46" spans="1:4" s="3" customFormat="1" ht="15.6" x14ac:dyDescent="0.3">
      <c r="A46" s="425" t="s">
        <v>50</v>
      </c>
      <c r="B46" s="420"/>
      <c r="C46" s="420"/>
    </row>
    <row r="47" spans="1:4" s="3" customFormat="1" ht="15.6" x14ac:dyDescent="0.3">
      <c r="A47" s="425" t="s">
        <v>38</v>
      </c>
      <c r="B47" s="420"/>
      <c r="C47" s="420"/>
    </row>
    <row r="48" spans="1:4" s="3" customFormat="1" ht="15.6" x14ac:dyDescent="0.3">
      <c r="A48" s="425" t="s">
        <v>39</v>
      </c>
      <c r="B48" s="420"/>
      <c r="C48" s="420"/>
    </row>
    <row r="49" spans="1:3" s="3" customFormat="1" ht="15.6" x14ac:dyDescent="0.3"/>
    <row r="50" spans="1:3" s="3" customFormat="1" ht="15.6" x14ac:dyDescent="0.3">
      <c r="A50" s="423" t="s">
        <v>44</v>
      </c>
      <c r="B50" s="431" t="s">
        <v>34</v>
      </c>
      <c r="C50" s="431" t="s">
        <v>35</v>
      </c>
    </row>
    <row r="51" spans="1:3" s="3" customFormat="1" ht="15.6" x14ac:dyDescent="0.3">
      <c r="A51" s="425" t="s">
        <v>36</v>
      </c>
      <c r="B51" s="420">
        <v>500</v>
      </c>
      <c r="C51" s="420">
        <v>600</v>
      </c>
    </row>
    <row r="52" spans="1:3" s="3" customFormat="1" ht="15.6" x14ac:dyDescent="0.3">
      <c r="A52" s="425" t="s">
        <v>37</v>
      </c>
      <c r="B52" s="420">
        <v>300</v>
      </c>
      <c r="C52" s="420">
        <v>400</v>
      </c>
    </row>
    <row r="53" spans="1:3" s="3" customFormat="1" ht="15.6" x14ac:dyDescent="0.3">
      <c r="A53" s="425" t="s">
        <v>41</v>
      </c>
      <c r="B53" s="420">
        <v>36</v>
      </c>
      <c r="C53" s="420">
        <v>38</v>
      </c>
    </row>
    <row r="54" spans="1:3" s="3" customFormat="1" ht="15.6" x14ac:dyDescent="0.3">
      <c r="A54" s="425" t="s">
        <v>42</v>
      </c>
      <c r="B54" s="420">
        <v>38</v>
      </c>
      <c r="C54" s="420">
        <v>40</v>
      </c>
    </row>
    <row r="55" spans="1:3" s="3" customFormat="1" ht="15.6" x14ac:dyDescent="0.3">
      <c r="A55" s="425" t="s">
        <v>43</v>
      </c>
      <c r="B55" s="426">
        <v>41</v>
      </c>
      <c r="C55" s="426">
        <v>43</v>
      </c>
    </row>
  </sheetData>
  <pageMargins left="0.7" right="0.7" top="0.78740157499999996" bottom="0.78740157499999996" header="0.3" footer="0.3"/>
  <pageSetup paperSize="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5"/>
  <sheetViews>
    <sheetView tabSelected="1" topLeftCell="A103" workbookViewId="0">
      <selection activeCell="E126" sqref="E126"/>
    </sheetView>
  </sheetViews>
  <sheetFormatPr defaultRowHeight="14.4" x14ac:dyDescent="0.3"/>
  <cols>
    <col min="1" max="1" width="8.5546875" customWidth="1"/>
    <col min="2" max="2" width="20.44140625" customWidth="1"/>
    <col min="3" max="3" width="12.5546875" customWidth="1"/>
    <col min="4" max="4" width="11.6640625" customWidth="1"/>
    <col min="5" max="6" width="12.5546875" customWidth="1"/>
    <col min="7" max="7" width="13" customWidth="1"/>
    <col min="8" max="8" width="15.6640625" customWidth="1"/>
  </cols>
  <sheetData>
    <row r="1" spans="1:8" s="3" customFormat="1" ht="18" x14ac:dyDescent="0.3">
      <c r="A1" s="11" t="s">
        <v>52</v>
      </c>
    </row>
    <row r="2" spans="1:8" s="2" customFormat="1" ht="15.6" x14ac:dyDescent="0.3"/>
    <row r="3" spans="1:8" s="3" customFormat="1" ht="15.6" x14ac:dyDescent="0.3">
      <c r="A3" s="1" t="s">
        <v>53</v>
      </c>
    </row>
    <row r="4" spans="1:8" s="2" customFormat="1" ht="15.6" x14ac:dyDescent="0.3"/>
    <row r="5" spans="1:8" s="2" customFormat="1" ht="46.8" x14ac:dyDescent="0.3">
      <c r="A5" s="513"/>
      <c r="B5" s="514"/>
      <c r="C5" s="9" t="s">
        <v>236</v>
      </c>
      <c r="D5" s="9" t="s">
        <v>54</v>
      </c>
      <c r="E5" s="9" t="s">
        <v>55</v>
      </c>
      <c r="F5" s="9" t="s">
        <v>336</v>
      </c>
      <c r="G5" s="9" t="s">
        <v>492</v>
      </c>
      <c r="H5" s="9" t="s">
        <v>56</v>
      </c>
    </row>
    <row r="6" spans="1:8" s="2" customFormat="1" ht="15.6" x14ac:dyDescent="0.3">
      <c r="A6" s="515" t="s">
        <v>57</v>
      </c>
      <c r="B6" s="516"/>
      <c r="C6" s="18">
        <v>64864304</v>
      </c>
      <c r="D6" s="18">
        <f>1562400+225100</f>
        <v>1787500</v>
      </c>
      <c r="E6" s="18">
        <v>714711.45</v>
      </c>
      <c r="F6" s="18">
        <v>0</v>
      </c>
      <c r="G6" s="414">
        <v>4609635</v>
      </c>
      <c r="H6" s="411">
        <f>SUM(H7:H8)</f>
        <v>21075463.649999999</v>
      </c>
    </row>
    <row r="7" spans="1:8" s="2" customFormat="1" ht="15.6" x14ac:dyDescent="0.3">
      <c r="A7" s="517" t="s">
        <v>58</v>
      </c>
      <c r="B7" s="508"/>
      <c r="C7" s="17">
        <v>64864304</v>
      </c>
      <c r="D7" s="17">
        <f>1562400+225100</f>
        <v>1787500</v>
      </c>
      <c r="E7" s="18">
        <v>714711.45</v>
      </c>
      <c r="F7" s="18">
        <v>0</v>
      </c>
      <c r="G7" s="414">
        <v>927923.95</v>
      </c>
      <c r="H7" s="412">
        <v>10907535.300000001</v>
      </c>
    </row>
    <row r="8" spans="1:8" s="2" customFormat="1" ht="15.6" x14ac:dyDescent="0.3">
      <c r="A8" s="19"/>
      <c r="B8" s="20" t="s">
        <v>59</v>
      </c>
      <c r="C8" s="406" t="s">
        <v>192</v>
      </c>
      <c r="D8" s="406" t="s">
        <v>192</v>
      </c>
      <c r="E8" s="414" t="s">
        <v>192</v>
      </c>
      <c r="F8" s="18">
        <v>0</v>
      </c>
      <c r="G8" s="414" t="s">
        <v>192</v>
      </c>
      <c r="H8" s="412">
        <v>10167928.35</v>
      </c>
    </row>
    <row r="9" spans="1:8" s="2" customFormat="1" ht="15.6" x14ac:dyDescent="0.3">
      <c r="A9" s="21" t="s">
        <v>60</v>
      </c>
      <c r="B9" s="22"/>
      <c r="C9" s="17">
        <v>64864304</v>
      </c>
      <c r="D9" s="17">
        <f>1562400+225100</f>
        <v>1787500</v>
      </c>
      <c r="E9" s="18">
        <v>714711.45</v>
      </c>
      <c r="F9" s="18">
        <v>0</v>
      </c>
      <c r="G9" s="414">
        <v>927923.95</v>
      </c>
      <c r="H9" s="412">
        <v>21030455.07</v>
      </c>
    </row>
    <row r="10" spans="1:8" s="2" customFormat="1" ht="15.6" x14ac:dyDescent="0.3">
      <c r="A10" s="518" t="s">
        <v>61</v>
      </c>
      <c r="B10" s="519"/>
      <c r="C10" s="23">
        <f>C6-C9</f>
        <v>0</v>
      </c>
      <c r="D10" s="23">
        <f t="shared" ref="D10" si="0">D6-D9</f>
        <v>0</v>
      </c>
      <c r="E10" s="23">
        <f>E6-E9</f>
        <v>0</v>
      </c>
      <c r="F10" s="23">
        <f>F8-F9</f>
        <v>0</v>
      </c>
      <c r="G10" s="23">
        <f t="shared" ref="G10:H10" si="1">G6-G9</f>
        <v>3681711.05</v>
      </c>
      <c r="H10" s="413">
        <f t="shared" si="1"/>
        <v>45008.579999998212</v>
      </c>
    </row>
    <row r="11" spans="1:8" s="2" customFormat="1" ht="15.6" x14ac:dyDescent="0.3"/>
    <row r="12" spans="1:8" s="2" customFormat="1" ht="15.6" x14ac:dyDescent="0.3">
      <c r="A12" s="511" t="s">
        <v>237</v>
      </c>
      <c r="B12" s="511"/>
      <c r="C12" s="511"/>
      <c r="D12" s="511"/>
      <c r="E12" s="511"/>
      <c r="F12" s="511"/>
      <c r="G12" s="511"/>
      <c r="H12" s="511"/>
    </row>
    <row r="13" spans="1:8" s="2" customFormat="1" ht="15.6" x14ac:dyDescent="0.3">
      <c r="A13" s="511"/>
      <c r="B13" s="511"/>
      <c r="C13" s="511"/>
      <c r="D13" s="511"/>
      <c r="E13" s="511"/>
      <c r="F13" s="511"/>
      <c r="G13" s="511"/>
      <c r="H13" s="511"/>
    </row>
    <row r="14" spans="1:8" s="2" customFormat="1" ht="31.5" customHeight="1" x14ac:dyDescent="0.3">
      <c r="A14" s="512" t="s">
        <v>294</v>
      </c>
      <c r="B14" s="512"/>
      <c r="C14" s="512"/>
      <c r="D14" s="512"/>
      <c r="E14" s="512"/>
      <c r="F14" s="512"/>
      <c r="G14" s="512"/>
      <c r="H14" s="512"/>
    </row>
    <row r="15" spans="1:8" s="2" customFormat="1" ht="15.6" x14ac:dyDescent="0.3">
      <c r="B15" s="415"/>
      <c r="C15" s="415"/>
      <c r="D15" s="415"/>
      <c r="E15" s="415"/>
      <c r="F15" s="415"/>
      <c r="G15" s="415"/>
      <c r="H15" s="415"/>
    </row>
    <row r="16" spans="1:8" s="2" customFormat="1" ht="15.6" x14ac:dyDescent="0.3">
      <c r="A16" s="416"/>
      <c r="B16" s="416"/>
      <c r="C16" s="416"/>
      <c r="D16" s="416"/>
      <c r="E16" s="416"/>
      <c r="F16" s="416"/>
      <c r="G16" s="416"/>
      <c r="H16" s="416"/>
    </row>
    <row r="17" spans="1:8" s="2" customFormat="1" ht="15.6" x14ac:dyDescent="0.3">
      <c r="A17" s="1" t="s">
        <v>76</v>
      </c>
      <c r="B17" s="3"/>
      <c r="C17" s="3"/>
      <c r="D17" s="3"/>
      <c r="E17" s="3"/>
      <c r="F17" s="3"/>
      <c r="G17" s="3"/>
      <c r="H17" s="3"/>
    </row>
    <row r="18" spans="1:8" s="2" customFormat="1" ht="15.6" x14ac:dyDescent="0.3">
      <c r="A18" s="415" t="s">
        <v>63</v>
      </c>
      <c r="B18" s="417"/>
      <c r="C18" s="417"/>
      <c r="D18" s="417"/>
      <c r="E18" s="417"/>
      <c r="F18" s="417"/>
      <c r="G18" s="417"/>
      <c r="H18" s="417"/>
    </row>
    <row r="19" spans="1:8" s="2" customFormat="1" ht="15.6" x14ac:dyDescent="0.3">
      <c r="A19" s="511"/>
      <c r="B19" s="511"/>
      <c r="C19" s="511"/>
      <c r="D19" s="511"/>
      <c r="E19" s="511"/>
      <c r="F19" s="511"/>
      <c r="G19" s="511"/>
      <c r="H19" s="511"/>
    </row>
    <row r="20" spans="1:8" s="2" customFormat="1" ht="15.6" x14ac:dyDescent="0.3">
      <c r="A20" s="520" t="s">
        <v>65</v>
      </c>
      <c r="B20" s="520"/>
      <c r="C20" s="520"/>
      <c r="D20" s="520"/>
      <c r="E20" s="520"/>
      <c r="F20" s="520"/>
      <c r="G20" s="520"/>
      <c r="H20" s="520"/>
    </row>
    <row r="21" spans="1:8" s="2" customFormat="1" ht="15.6" x14ac:dyDescent="0.3">
      <c r="A21" s="511"/>
      <c r="B21" s="511"/>
      <c r="C21" s="511"/>
      <c r="D21" s="511"/>
      <c r="E21" s="511"/>
      <c r="F21" s="511"/>
      <c r="G21" s="511"/>
      <c r="H21" s="511"/>
    </row>
    <row r="22" spans="1:8" s="2" customFormat="1" ht="15.6" x14ac:dyDescent="0.3">
      <c r="A22" s="511"/>
      <c r="B22" s="511"/>
      <c r="C22" s="511"/>
      <c r="D22" s="511"/>
      <c r="E22" s="511"/>
      <c r="F22" s="511"/>
      <c r="G22" s="511"/>
      <c r="H22" s="511"/>
    </row>
    <row r="23" spans="1:8" s="2" customFormat="1" ht="15.6" x14ac:dyDescent="0.3">
      <c r="A23" s="520" t="s">
        <v>64</v>
      </c>
      <c r="B23" s="520"/>
      <c r="C23" s="520"/>
      <c r="D23" s="520"/>
      <c r="E23" s="520"/>
      <c r="F23" s="520"/>
      <c r="G23" s="520"/>
      <c r="H23" s="520"/>
    </row>
    <row r="24" spans="1:8" s="2" customFormat="1" ht="15.6" x14ac:dyDescent="0.3">
      <c r="A24" s="511"/>
      <c r="B24" s="511"/>
      <c r="C24" s="511"/>
      <c r="D24" s="511"/>
      <c r="E24" s="511"/>
      <c r="F24" s="511"/>
      <c r="G24" s="511"/>
      <c r="H24" s="511"/>
    </row>
    <row r="25" spans="1:8" s="2" customFormat="1" ht="15.6" x14ac:dyDescent="0.3">
      <c r="A25" s="511"/>
      <c r="B25" s="511"/>
      <c r="C25" s="511"/>
      <c r="D25" s="511"/>
      <c r="E25" s="511"/>
      <c r="F25" s="511"/>
      <c r="G25" s="511"/>
      <c r="H25" s="511"/>
    </row>
    <row r="26" spans="1:8" s="2" customFormat="1" ht="15.6" x14ac:dyDescent="0.3">
      <c r="A26" s="520" t="s">
        <v>66</v>
      </c>
      <c r="B26" s="520"/>
      <c r="C26" s="520"/>
      <c r="D26" s="520"/>
      <c r="E26" s="520"/>
      <c r="F26" s="520"/>
      <c r="G26" s="520"/>
      <c r="H26" s="520"/>
    </row>
    <row r="27" spans="1:8" s="2" customFormat="1" ht="15.6" x14ac:dyDescent="0.3">
      <c r="A27" s="511" t="s">
        <v>490</v>
      </c>
      <c r="B27" s="511"/>
      <c r="C27" s="511"/>
      <c r="D27" s="511"/>
      <c r="E27" s="511"/>
      <c r="F27" s="511"/>
      <c r="G27" s="511"/>
      <c r="H27" s="511"/>
    </row>
    <row r="28" spans="1:8" s="2" customFormat="1" ht="15.6" x14ac:dyDescent="0.3">
      <c r="A28" s="511" t="s">
        <v>491</v>
      </c>
      <c r="B28" s="511"/>
      <c r="C28" s="511"/>
      <c r="D28" s="511"/>
      <c r="E28" s="511"/>
      <c r="F28" s="511"/>
      <c r="G28" s="511"/>
      <c r="H28" s="511"/>
    </row>
    <row r="29" spans="1:8" s="2" customFormat="1" ht="15.6" x14ac:dyDescent="0.3">
      <c r="A29" s="407"/>
      <c r="B29" s="407"/>
      <c r="C29" s="407"/>
      <c r="D29" s="407"/>
      <c r="E29" s="407"/>
      <c r="F29" s="407"/>
      <c r="G29" s="407"/>
      <c r="H29" s="407"/>
    </row>
    <row r="30" spans="1:8" s="3" customFormat="1" ht="15.6" x14ac:dyDescent="0.3">
      <c r="A30" s="520" t="s">
        <v>67</v>
      </c>
      <c r="B30" s="520"/>
      <c r="C30" s="520"/>
      <c r="D30" s="520"/>
      <c r="E30" s="520"/>
      <c r="F30" s="520"/>
      <c r="G30" s="520"/>
      <c r="H30" s="520"/>
    </row>
    <row r="31" spans="1:8" s="2" customFormat="1" ht="15.6" x14ac:dyDescent="0.3">
      <c r="A31" s="511" t="s">
        <v>493</v>
      </c>
      <c r="B31" s="511"/>
      <c r="C31" s="511"/>
      <c r="D31" s="511"/>
      <c r="E31" s="511"/>
      <c r="F31" s="511"/>
      <c r="G31" s="511"/>
      <c r="H31" s="511"/>
    </row>
    <row r="32" spans="1:8" s="2" customFormat="1" ht="15.6" x14ac:dyDescent="0.3">
      <c r="A32" s="511" t="s">
        <v>494</v>
      </c>
      <c r="B32" s="511"/>
      <c r="C32" s="511"/>
      <c r="D32" s="511"/>
      <c r="E32" s="511"/>
      <c r="F32" s="511"/>
      <c r="G32" s="511"/>
      <c r="H32" s="511"/>
    </row>
    <row r="33" spans="1:8" s="2" customFormat="1" ht="15.6" x14ac:dyDescent="0.3">
      <c r="A33" s="407" t="s">
        <v>496</v>
      </c>
      <c r="B33" s="407"/>
      <c r="C33" s="407"/>
      <c r="D33" s="407"/>
      <c r="E33" s="407"/>
      <c r="F33" s="407"/>
      <c r="G33" s="407"/>
      <c r="H33" s="407"/>
    </row>
    <row r="34" spans="1:8" s="2" customFormat="1" ht="15.6" x14ac:dyDescent="0.3">
      <c r="A34" s="407" t="s">
        <v>495</v>
      </c>
      <c r="B34" s="407"/>
      <c r="C34" s="407"/>
      <c r="D34" s="407"/>
      <c r="E34" s="407"/>
      <c r="F34" s="407"/>
      <c r="G34" s="407"/>
      <c r="H34" s="407"/>
    </row>
    <row r="35" spans="1:8" s="2" customFormat="1" ht="15.6" x14ac:dyDescent="0.3"/>
    <row r="36" spans="1:8" s="2" customFormat="1" ht="15.6" x14ac:dyDescent="0.3">
      <c r="A36" s="1" t="s">
        <v>75</v>
      </c>
      <c r="B36" s="3"/>
      <c r="C36" s="3"/>
      <c r="D36" s="3"/>
      <c r="E36" s="3"/>
      <c r="F36" s="3"/>
      <c r="G36" s="3"/>
      <c r="H36" s="3"/>
    </row>
    <row r="37" spans="1:8" s="2" customFormat="1" ht="16.2" thickBot="1" x14ac:dyDescent="0.35"/>
    <row r="38" spans="1:8" s="2" customFormat="1" ht="15.6" x14ac:dyDescent="0.3">
      <c r="A38" s="26" t="s">
        <v>68</v>
      </c>
      <c r="B38" s="27"/>
      <c r="C38" s="27"/>
      <c r="D38" s="28">
        <f>SUM(D39:D43)</f>
        <v>720000</v>
      </c>
    </row>
    <row r="39" spans="1:8" s="2" customFormat="1" ht="15.6" x14ac:dyDescent="0.3">
      <c r="A39" s="29" t="s">
        <v>69</v>
      </c>
      <c r="B39" s="30" t="s">
        <v>70</v>
      </c>
      <c r="C39" s="41"/>
      <c r="D39" s="31">
        <v>140000</v>
      </c>
    </row>
    <row r="40" spans="1:8" s="3" customFormat="1" ht="15.6" x14ac:dyDescent="0.3">
      <c r="A40" s="29"/>
      <c r="B40" s="30" t="s">
        <v>71</v>
      </c>
      <c r="C40" s="41"/>
      <c r="D40" s="31">
        <v>0</v>
      </c>
      <c r="E40" s="2"/>
      <c r="F40" s="2"/>
      <c r="G40" s="2"/>
      <c r="H40" s="2"/>
    </row>
    <row r="41" spans="1:8" s="3" customFormat="1" ht="15.6" x14ac:dyDescent="0.3">
      <c r="A41" s="29"/>
      <c r="B41" s="30" t="s">
        <v>72</v>
      </c>
      <c r="C41" s="41"/>
      <c r="D41" s="31">
        <v>207000</v>
      </c>
      <c r="E41" s="2"/>
      <c r="F41" s="2"/>
      <c r="G41" s="2"/>
      <c r="H41" s="2"/>
    </row>
    <row r="42" spans="1:8" s="3" customFormat="1" ht="15.6" x14ac:dyDescent="0.3">
      <c r="A42" s="29"/>
      <c r="B42" s="30" t="s">
        <v>73</v>
      </c>
      <c r="C42" s="41"/>
      <c r="D42" s="31">
        <v>8000</v>
      </c>
      <c r="E42" s="2"/>
      <c r="F42" s="2"/>
      <c r="G42" s="2"/>
      <c r="H42" s="2"/>
    </row>
    <row r="43" spans="1:8" s="3" customFormat="1" ht="16.2" thickBot="1" x14ac:dyDescent="0.35">
      <c r="A43" s="32"/>
      <c r="B43" s="33" t="s">
        <v>74</v>
      </c>
      <c r="C43" s="42"/>
      <c r="D43" s="34">
        <v>365000</v>
      </c>
      <c r="E43" s="2"/>
      <c r="F43" s="2"/>
      <c r="G43" s="2"/>
      <c r="H43" s="2"/>
    </row>
    <row r="44" spans="1:8" s="3" customFormat="1" ht="15.6" x14ac:dyDescent="0.3">
      <c r="A44" s="2"/>
      <c r="B44" s="2"/>
      <c r="C44" s="2"/>
      <c r="D44" s="2"/>
      <c r="E44" s="2"/>
      <c r="F44" s="2"/>
      <c r="G44" s="2"/>
      <c r="H44" s="2"/>
    </row>
    <row r="45" spans="1:8" s="3" customFormat="1" ht="15.6" x14ac:dyDescent="0.3">
      <c r="A45" s="1" t="s">
        <v>82</v>
      </c>
    </row>
    <row r="46" spans="1:8" s="3" customFormat="1" ht="16.2" thickBot="1" x14ac:dyDescent="0.35">
      <c r="A46" s="12"/>
    </row>
    <row r="47" spans="1:8" s="3" customFormat="1" ht="16.2" thickBot="1" x14ac:dyDescent="0.35">
      <c r="A47" s="494" t="s">
        <v>90</v>
      </c>
      <c r="B47" s="495"/>
      <c r="C47" s="495"/>
      <c r="D47" s="496"/>
      <c r="E47" s="38" t="s">
        <v>77</v>
      </c>
      <c r="F47" s="38" t="s">
        <v>78</v>
      </c>
      <c r="G47" s="39" t="s">
        <v>85</v>
      </c>
    </row>
    <row r="48" spans="1:8" s="3" customFormat="1" ht="16.2" thickBot="1" x14ac:dyDescent="0.35">
      <c r="A48" s="494" t="s">
        <v>84</v>
      </c>
      <c r="B48" s="495"/>
      <c r="C48" s="495"/>
      <c r="D48" s="496"/>
      <c r="E48" s="15">
        <f>SUM(E49:E50)</f>
        <v>0</v>
      </c>
      <c r="F48" s="15">
        <f>SUM(F49:F50)</f>
        <v>0</v>
      </c>
      <c r="G48" s="16">
        <f>E48-F48</f>
        <v>0</v>
      </c>
    </row>
    <row r="49" spans="1:8" s="3" customFormat="1" ht="15.6" x14ac:dyDescent="0.3">
      <c r="A49" s="500" t="s">
        <v>79</v>
      </c>
      <c r="B49" s="501"/>
      <c r="C49" s="501"/>
      <c r="D49" s="502"/>
      <c r="E49" s="74"/>
      <c r="F49" s="74"/>
      <c r="G49" s="14">
        <f>E49-F49</f>
        <v>0</v>
      </c>
    </row>
    <row r="50" spans="1:8" s="3" customFormat="1" ht="16.2" thickBot="1" x14ac:dyDescent="0.35">
      <c r="A50" s="521" t="s">
        <v>80</v>
      </c>
      <c r="B50" s="504"/>
      <c r="C50" s="504"/>
      <c r="D50" s="505"/>
      <c r="E50" s="432"/>
      <c r="F50" s="432"/>
      <c r="G50" s="13">
        <f>E50-F50</f>
        <v>0</v>
      </c>
    </row>
    <row r="51" spans="1:8" s="3" customFormat="1" ht="16.2" thickBot="1" x14ac:dyDescent="0.35">
      <c r="A51" s="494" t="s">
        <v>89</v>
      </c>
      <c r="B51" s="495"/>
      <c r="C51" s="495"/>
      <c r="D51" s="496"/>
      <c r="E51" s="73">
        <f>SUM(E52:E59)</f>
        <v>2240945</v>
      </c>
      <c r="F51" s="73">
        <f>SUM(F52:F59)</f>
        <v>2007637</v>
      </c>
      <c r="G51" s="437">
        <f>E51-F51</f>
        <v>233308</v>
      </c>
    </row>
    <row r="52" spans="1:8" s="3" customFormat="1" ht="15.6" x14ac:dyDescent="0.3">
      <c r="A52" s="500" t="s">
        <v>86</v>
      </c>
      <c r="B52" s="501"/>
      <c r="C52" s="501"/>
      <c r="D52" s="502"/>
      <c r="E52" s="74">
        <v>10000</v>
      </c>
      <c r="F52" s="74">
        <v>10000</v>
      </c>
      <c r="G52" s="438">
        <f t="shared" ref="G52:G59" si="2">E52-F52</f>
        <v>0</v>
      </c>
    </row>
    <row r="53" spans="1:8" s="3" customFormat="1" ht="15.6" x14ac:dyDescent="0.3">
      <c r="A53" s="509" t="s">
        <v>87</v>
      </c>
      <c r="B53" s="510"/>
      <c r="C53" s="510"/>
      <c r="D53" s="508"/>
      <c r="E53" s="75">
        <v>0</v>
      </c>
      <c r="F53" s="75">
        <v>0</v>
      </c>
      <c r="G53" s="439">
        <f t="shared" si="2"/>
        <v>0</v>
      </c>
    </row>
    <row r="54" spans="1:8" s="3" customFormat="1" ht="15.6" x14ac:dyDescent="0.3">
      <c r="A54" s="509" t="s">
        <v>81</v>
      </c>
      <c r="B54" s="510"/>
      <c r="C54" s="510"/>
      <c r="D54" s="508"/>
      <c r="E54" s="75">
        <v>0</v>
      </c>
      <c r="F54" s="75">
        <v>0</v>
      </c>
      <c r="G54" s="439">
        <f t="shared" si="2"/>
        <v>0</v>
      </c>
    </row>
    <row r="55" spans="1:8" s="3" customFormat="1" ht="15.6" x14ac:dyDescent="0.3">
      <c r="A55" s="509" t="s">
        <v>88</v>
      </c>
      <c r="B55" s="510"/>
      <c r="C55" s="510"/>
      <c r="D55" s="508"/>
      <c r="E55" s="75">
        <v>455300</v>
      </c>
      <c r="F55" s="75">
        <v>455300</v>
      </c>
      <c r="G55" s="439">
        <f t="shared" si="2"/>
        <v>0</v>
      </c>
    </row>
    <row r="56" spans="1:8" s="3" customFormat="1" ht="15.6" x14ac:dyDescent="0.3">
      <c r="A56" s="509" t="s">
        <v>341</v>
      </c>
      <c r="B56" s="510"/>
      <c r="C56" s="510"/>
      <c r="D56" s="508"/>
      <c r="E56" s="75">
        <v>17545</v>
      </c>
      <c r="F56" s="75">
        <v>17545</v>
      </c>
      <c r="G56" s="439">
        <f t="shared" si="2"/>
        <v>0</v>
      </c>
    </row>
    <row r="57" spans="1:8" s="3" customFormat="1" ht="15.6" x14ac:dyDescent="0.3">
      <c r="A57" s="509" t="s">
        <v>340</v>
      </c>
      <c r="B57" s="510"/>
      <c r="C57" s="510"/>
      <c r="D57" s="508"/>
      <c r="E57" s="75">
        <v>108100</v>
      </c>
      <c r="F57" s="75">
        <v>101341</v>
      </c>
      <c r="G57" s="439">
        <f t="shared" si="2"/>
        <v>6759</v>
      </c>
    </row>
    <row r="58" spans="1:8" s="3" customFormat="1" ht="15.6" x14ac:dyDescent="0.3">
      <c r="A58" s="506" t="s">
        <v>342</v>
      </c>
      <c r="B58" s="507"/>
      <c r="C58" s="507"/>
      <c r="D58" s="508"/>
      <c r="E58" s="452">
        <v>1620000</v>
      </c>
      <c r="F58" s="452">
        <v>1393451</v>
      </c>
      <c r="G58" s="439">
        <f t="shared" si="2"/>
        <v>226549</v>
      </c>
    </row>
    <row r="59" spans="1:8" s="3" customFormat="1" ht="16.2" thickBot="1" x14ac:dyDescent="0.35">
      <c r="A59" s="503" t="s">
        <v>347</v>
      </c>
      <c r="B59" s="504"/>
      <c r="C59" s="504"/>
      <c r="D59" s="505"/>
      <c r="E59" s="432">
        <v>30000</v>
      </c>
      <c r="F59" s="432">
        <v>30000</v>
      </c>
      <c r="G59" s="451">
        <f t="shared" si="2"/>
        <v>0</v>
      </c>
    </row>
    <row r="60" spans="1:8" s="3" customFormat="1" ht="16.2" thickBot="1" x14ac:dyDescent="0.35">
      <c r="A60" s="12"/>
      <c r="E60" s="433"/>
      <c r="F60" s="433"/>
      <c r="G60" s="440"/>
    </row>
    <row r="61" spans="1:8" s="3" customFormat="1" ht="16.2" thickBot="1" x14ac:dyDescent="0.35">
      <c r="A61" s="494" t="s">
        <v>91</v>
      </c>
      <c r="B61" s="495"/>
      <c r="C61" s="495"/>
      <c r="D61" s="496"/>
      <c r="E61" s="434" t="s">
        <v>77</v>
      </c>
      <c r="F61" s="434" t="s">
        <v>78</v>
      </c>
      <c r="G61" s="441" t="s">
        <v>85</v>
      </c>
    </row>
    <row r="62" spans="1:8" s="3" customFormat="1" ht="16.2" thickBot="1" x14ac:dyDescent="0.35">
      <c r="A62" s="494" t="s">
        <v>56</v>
      </c>
      <c r="B62" s="495"/>
      <c r="C62" s="495"/>
      <c r="D62" s="496"/>
      <c r="E62" s="73">
        <f>SUM(E63:E67)</f>
        <v>42000</v>
      </c>
      <c r="F62" s="73">
        <f>SUM(F63:F67)</f>
        <v>42000</v>
      </c>
      <c r="G62" s="437">
        <f>E62-F62</f>
        <v>0</v>
      </c>
    </row>
    <row r="63" spans="1:8" s="2" customFormat="1" ht="15.6" x14ac:dyDescent="0.3">
      <c r="A63" s="500" t="s">
        <v>83</v>
      </c>
      <c r="B63" s="501"/>
      <c r="C63" s="501"/>
      <c r="D63" s="502"/>
      <c r="E63" s="74">
        <v>0</v>
      </c>
      <c r="F63" s="74">
        <v>0</v>
      </c>
      <c r="G63" s="442">
        <f>E63-F63</f>
        <v>0</v>
      </c>
      <c r="H63" s="3"/>
    </row>
    <row r="64" spans="1:8" s="2" customFormat="1" ht="15.6" x14ac:dyDescent="0.3">
      <c r="A64" s="509" t="s">
        <v>343</v>
      </c>
      <c r="B64" s="510"/>
      <c r="C64" s="510"/>
      <c r="D64" s="508"/>
      <c r="E64" s="75">
        <v>5000</v>
      </c>
      <c r="F64" s="75">
        <v>5000</v>
      </c>
      <c r="G64" s="438">
        <f t="shared" ref="G64:G67" si="3">E64-F64</f>
        <v>0</v>
      </c>
      <c r="H64" s="3"/>
    </row>
    <row r="65" spans="1:8" s="2" customFormat="1" ht="15.6" x14ac:dyDescent="0.3">
      <c r="A65" s="509" t="s">
        <v>344</v>
      </c>
      <c r="B65" s="510"/>
      <c r="C65" s="510"/>
      <c r="D65" s="508"/>
      <c r="E65" s="75">
        <v>4000</v>
      </c>
      <c r="F65" s="75">
        <v>4000</v>
      </c>
      <c r="G65" s="439">
        <f t="shared" si="3"/>
        <v>0</v>
      </c>
      <c r="H65" s="3"/>
    </row>
    <row r="66" spans="1:8" s="2" customFormat="1" ht="15.6" x14ac:dyDescent="0.3">
      <c r="A66" s="509" t="s">
        <v>345</v>
      </c>
      <c r="B66" s="510"/>
      <c r="C66" s="510"/>
      <c r="D66" s="508"/>
      <c r="E66" s="75">
        <v>18000</v>
      </c>
      <c r="F66" s="75">
        <v>18000</v>
      </c>
      <c r="G66" s="439">
        <f t="shared" si="3"/>
        <v>0</v>
      </c>
      <c r="H66" s="3"/>
    </row>
    <row r="67" spans="1:8" s="2" customFormat="1" ht="16.2" thickBot="1" x14ac:dyDescent="0.35">
      <c r="A67" s="503" t="s">
        <v>346</v>
      </c>
      <c r="B67" s="504"/>
      <c r="C67" s="504"/>
      <c r="D67" s="505"/>
      <c r="E67" s="432">
        <v>15000</v>
      </c>
      <c r="F67" s="432">
        <v>15000</v>
      </c>
      <c r="G67" s="451">
        <f t="shared" si="3"/>
        <v>0</v>
      </c>
      <c r="H67" s="3"/>
    </row>
    <row r="68" spans="1:8" s="3" customFormat="1" ht="15.6" x14ac:dyDescent="0.3">
      <c r="A68" s="2"/>
      <c r="B68" s="2"/>
      <c r="C68" s="2"/>
      <c r="D68" s="2"/>
      <c r="E68" s="2"/>
      <c r="F68" s="2"/>
      <c r="G68" s="443"/>
      <c r="H68" s="2"/>
    </row>
    <row r="69" spans="1:8" s="3" customFormat="1" ht="15.6" x14ac:dyDescent="0.3">
      <c r="A69" s="2"/>
      <c r="B69" s="2"/>
      <c r="C69" s="2"/>
      <c r="D69" s="2"/>
      <c r="E69" s="2"/>
      <c r="F69" s="2"/>
      <c r="G69" s="443"/>
      <c r="H69" s="2"/>
    </row>
    <row r="70" spans="1:8" s="3" customFormat="1" ht="15.6" x14ac:dyDescent="0.3">
      <c r="A70" s="1" t="s">
        <v>96</v>
      </c>
      <c r="G70" s="440"/>
    </row>
    <row r="71" spans="1:8" s="3" customFormat="1" ht="16.2" thickBot="1" x14ac:dyDescent="0.35">
      <c r="A71" s="1"/>
      <c r="G71" s="440"/>
    </row>
    <row r="72" spans="1:8" s="3" customFormat="1" ht="16.2" thickBot="1" x14ac:dyDescent="0.35">
      <c r="A72" s="494" t="s">
        <v>91</v>
      </c>
      <c r="B72" s="495"/>
      <c r="C72" s="495"/>
      <c r="D72" s="496"/>
      <c r="E72" s="38" t="s">
        <v>77</v>
      </c>
      <c r="F72" s="38" t="s">
        <v>78</v>
      </c>
      <c r="G72" s="441" t="s">
        <v>85</v>
      </c>
    </row>
    <row r="73" spans="1:8" s="3" customFormat="1" ht="16.2" thickBot="1" x14ac:dyDescent="0.35">
      <c r="A73" s="494" t="s">
        <v>93</v>
      </c>
      <c r="B73" s="495"/>
      <c r="C73" s="495"/>
      <c r="D73" s="496"/>
      <c r="E73" s="73">
        <f>SUM(E74:E76)</f>
        <v>138100</v>
      </c>
      <c r="F73" s="73">
        <f>SUM(F74:F76)</f>
        <v>138100</v>
      </c>
      <c r="G73" s="437">
        <f>E73-F73</f>
        <v>0</v>
      </c>
    </row>
    <row r="74" spans="1:8" s="3" customFormat="1" ht="15.6" x14ac:dyDescent="0.3">
      <c r="A74" s="500" t="s">
        <v>345</v>
      </c>
      <c r="B74" s="501"/>
      <c r="C74" s="501"/>
      <c r="D74" s="502"/>
      <c r="E74" s="74">
        <v>61900</v>
      </c>
      <c r="F74" s="74">
        <v>61900</v>
      </c>
      <c r="G74" s="442">
        <f>E74-F74</f>
        <v>0</v>
      </c>
    </row>
    <row r="75" spans="1:8" s="3" customFormat="1" ht="15.6" x14ac:dyDescent="0.3">
      <c r="A75" s="509" t="s">
        <v>348</v>
      </c>
      <c r="B75" s="510"/>
      <c r="C75" s="510"/>
      <c r="D75" s="508"/>
      <c r="E75" s="75">
        <v>76200</v>
      </c>
      <c r="F75" s="75">
        <v>76200</v>
      </c>
      <c r="G75" s="438">
        <f t="shared" ref="G75:G83" si="4">E75-F75</f>
        <v>0</v>
      </c>
    </row>
    <row r="76" spans="1:8" s="3" customFormat="1" ht="16.2" thickBot="1" x14ac:dyDescent="0.35">
      <c r="A76" s="521"/>
      <c r="B76" s="504"/>
      <c r="C76" s="504"/>
      <c r="D76" s="505"/>
      <c r="E76" s="76"/>
      <c r="F76" s="76"/>
      <c r="G76" s="444">
        <f t="shared" si="4"/>
        <v>0</v>
      </c>
    </row>
    <row r="77" spans="1:8" s="3" customFormat="1" ht="16.2" thickBot="1" x14ac:dyDescent="0.35">
      <c r="A77" s="494" t="s">
        <v>149</v>
      </c>
      <c r="B77" s="495"/>
      <c r="C77" s="495"/>
      <c r="D77" s="496"/>
      <c r="E77" s="73">
        <f>SUM(E78:E83)</f>
        <v>8065026.6399999997</v>
      </c>
      <c r="F77" s="73">
        <f>SUM(F78:F83)</f>
        <v>4383315.59</v>
      </c>
      <c r="G77" s="437">
        <f>E77-F77</f>
        <v>3681711.05</v>
      </c>
    </row>
    <row r="78" spans="1:8" s="3" customFormat="1" ht="15.6" x14ac:dyDescent="0.3">
      <c r="A78" s="500" t="s">
        <v>349</v>
      </c>
      <c r="B78" s="501"/>
      <c r="C78" s="501"/>
      <c r="D78" s="502"/>
      <c r="E78" s="74">
        <v>87000</v>
      </c>
      <c r="F78" s="74">
        <v>87000</v>
      </c>
      <c r="G78" s="438">
        <f>E78-F78</f>
        <v>0</v>
      </c>
    </row>
    <row r="79" spans="1:8" s="3" customFormat="1" ht="15.6" x14ac:dyDescent="0.3">
      <c r="A79" s="522" t="s">
        <v>350</v>
      </c>
      <c r="B79" s="523"/>
      <c r="C79" s="523"/>
      <c r="D79" s="524"/>
      <c r="E79" s="77">
        <v>1562400</v>
      </c>
      <c r="F79" s="77">
        <v>1562400</v>
      </c>
      <c r="G79" s="439">
        <f t="shared" si="4"/>
        <v>0</v>
      </c>
    </row>
    <row r="80" spans="1:8" s="3" customFormat="1" ht="15.6" x14ac:dyDescent="0.3">
      <c r="A80" s="522" t="s">
        <v>351</v>
      </c>
      <c r="B80" s="523"/>
      <c r="C80" s="523"/>
      <c r="D80" s="524"/>
      <c r="E80" s="436">
        <v>5991.71</v>
      </c>
      <c r="F80" s="436">
        <v>5991.71</v>
      </c>
      <c r="G80" s="439">
        <f t="shared" si="4"/>
        <v>0</v>
      </c>
    </row>
    <row r="81" spans="1:7" s="3" customFormat="1" ht="15.6" x14ac:dyDescent="0.3">
      <c r="A81" s="537" t="s">
        <v>352</v>
      </c>
      <c r="B81" s="538"/>
      <c r="C81" s="538"/>
      <c r="D81" s="539"/>
      <c r="E81" s="435">
        <v>4609635</v>
      </c>
      <c r="F81" s="435">
        <v>927923.95</v>
      </c>
      <c r="G81" s="444">
        <f t="shared" si="4"/>
        <v>3681711.05</v>
      </c>
    </row>
    <row r="82" spans="1:7" s="3" customFormat="1" ht="15.6" x14ac:dyDescent="0.3">
      <c r="A82" s="537" t="s">
        <v>353</v>
      </c>
      <c r="B82" s="538"/>
      <c r="C82" s="538"/>
      <c r="D82" s="539"/>
      <c r="E82" s="435">
        <v>1085288.48</v>
      </c>
      <c r="F82" s="435">
        <v>1085288.48</v>
      </c>
      <c r="G82" s="444">
        <f t="shared" si="4"/>
        <v>0</v>
      </c>
    </row>
    <row r="83" spans="1:7" s="3" customFormat="1" ht="16.2" thickBot="1" x14ac:dyDescent="0.35">
      <c r="A83" s="540" t="s">
        <v>354</v>
      </c>
      <c r="B83" s="541"/>
      <c r="C83" s="541"/>
      <c r="D83" s="542"/>
      <c r="E83" s="78">
        <v>714711.45</v>
      </c>
      <c r="F83" s="78">
        <v>714711.45</v>
      </c>
      <c r="G83" s="451">
        <f t="shared" si="4"/>
        <v>0</v>
      </c>
    </row>
    <row r="84" spans="1:7" s="3" customFormat="1" ht="16.2" thickBot="1" x14ac:dyDescent="0.35">
      <c r="A84" s="40"/>
      <c r="B84" s="40"/>
      <c r="C84" s="40"/>
      <c r="D84" s="40"/>
      <c r="E84" s="40"/>
      <c r="F84" s="40"/>
      <c r="G84" s="43"/>
    </row>
    <row r="85" spans="1:7" s="3" customFormat="1" ht="16.2" thickBot="1" x14ac:dyDescent="0.35">
      <c r="A85" s="45" t="s">
        <v>94</v>
      </c>
      <c r="B85" s="68"/>
      <c r="C85" s="69">
        <f>SUM(C86:C98)</f>
        <v>383558</v>
      </c>
      <c r="D85" s="543" t="s">
        <v>92</v>
      </c>
      <c r="E85" s="544"/>
      <c r="F85" s="544"/>
      <c r="G85" s="545"/>
    </row>
    <row r="86" spans="1:7" s="3" customFormat="1" ht="15.6" x14ac:dyDescent="0.3">
      <c r="A86" s="70"/>
      <c r="B86" s="71" t="s">
        <v>355</v>
      </c>
      <c r="C86" s="72"/>
      <c r="D86" s="534"/>
      <c r="E86" s="535"/>
      <c r="F86" s="535"/>
      <c r="G86" s="536"/>
    </row>
    <row r="87" spans="1:7" s="3" customFormat="1" ht="15.6" x14ac:dyDescent="0.3">
      <c r="A87" s="29"/>
      <c r="B87" s="447" t="s">
        <v>357</v>
      </c>
      <c r="C87" s="448">
        <v>140000</v>
      </c>
      <c r="D87" s="497" t="s">
        <v>358</v>
      </c>
      <c r="E87" s="498"/>
      <c r="F87" s="498"/>
      <c r="G87" s="499"/>
    </row>
    <row r="88" spans="1:7" s="3" customFormat="1" ht="15.6" x14ac:dyDescent="0.3">
      <c r="A88" s="29"/>
      <c r="B88" s="447" t="s">
        <v>357</v>
      </c>
      <c r="C88" s="31">
        <v>40000</v>
      </c>
      <c r="D88" s="497" t="s">
        <v>359</v>
      </c>
      <c r="E88" s="498"/>
      <c r="F88" s="498"/>
      <c r="G88" s="499"/>
    </row>
    <row r="89" spans="1:7" s="3" customFormat="1" ht="15.6" x14ac:dyDescent="0.3">
      <c r="A89" s="29"/>
      <c r="B89" s="447" t="s">
        <v>357</v>
      </c>
      <c r="C89" s="449">
        <v>100000</v>
      </c>
      <c r="D89" s="497" t="s">
        <v>360</v>
      </c>
      <c r="E89" s="498"/>
      <c r="F89" s="498"/>
      <c r="G89" s="499"/>
    </row>
    <row r="90" spans="1:7" s="3" customFormat="1" ht="15.6" x14ac:dyDescent="0.3">
      <c r="A90" s="29"/>
      <c r="B90" s="44" t="s">
        <v>361</v>
      </c>
      <c r="C90" s="31">
        <v>21558</v>
      </c>
      <c r="D90" s="497" t="s">
        <v>362</v>
      </c>
      <c r="E90" s="498"/>
      <c r="F90" s="498"/>
      <c r="G90" s="499"/>
    </row>
    <row r="91" spans="1:7" s="3" customFormat="1" ht="15.6" x14ac:dyDescent="0.3">
      <c r="A91" s="29"/>
      <c r="B91" s="447" t="s">
        <v>356</v>
      </c>
      <c r="C91" s="449"/>
      <c r="D91" s="497"/>
      <c r="E91" s="498"/>
      <c r="F91" s="498"/>
      <c r="G91" s="499"/>
    </row>
    <row r="92" spans="1:7" s="3" customFormat="1" ht="15.6" x14ac:dyDescent="0.3">
      <c r="A92" s="29"/>
      <c r="B92" s="447"/>
      <c r="C92" s="449">
        <v>10000</v>
      </c>
      <c r="D92" s="497" t="s">
        <v>364</v>
      </c>
      <c r="E92" s="498"/>
      <c r="F92" s="498"/>
      <c r="G92" s="499"/>
    </row>
    <row r="93" spans="1:7" s="3" customFormat="1" ht="15.6" x14ac:dyDescent="0.3">
      <c r="A93" s="29"/>
      <c r="B93" s="447"/>
      <c r="C93" s="449">
        <v>49000</v>
      </c>
      <c r="D93" s="497" t="s">
        <v>320</v>
      </c>
      <c r="E93" s="498"/>
      <c r="F93" s="498"/>
      <c r="G93" s="499"/>
    </row>
    <row r="94" spans="1:7" s="3" customFormat="1" ht="15.6" x14ac:dyDescent="0.3">
      <c r="A94" s="29"/>
      <c r="B94" s="447"/>
      <c r="C94" s="449">
        <v>5000</v>
      </c>
      <c r="D94" s="497" t="s">
        <v>365</v>
      </c>
      <c r="E94" s="498"/>
      <c r="F94" s="498"/>
      <c r="G94" s="499"/>
    </row>
    <row r="95" spans="1:7" s="3" customFormat="1" ht="15.6" x14ac:dyDescent="0.3">
      <c r="A95" s="29"/>
      <c r="B95" s="447"/>
      <c r="C95" s="449">
        <v>5000</v>
      </c>
      <c r="D95" s="497" t="s">
        <v>366</v>
      </c>
      <c r="E95" s="498"/>
      <c r="F95" s="498"/>
      <c r="G95" s="499"/>
    </row>
    <row r="96" spans="1:7" s="3" customFormat="1" ht="15.6" x14ac:dyDescent="0.3">
      <c r="A96" s="29"/>
      <c r="B96" s="447"/>
      <c r="C96" s="449">
        <v>3000</v>
      </c>
      <c r="D96" s="497" t="s">
        <v>367</v>
      </c>
      <c r="E96" s="498"/>
      <c r="F96" s="498"/>
      <c r="G96" s="499"/>
    </row>
    <row r="97" spans="1:8" s="3" customFormat="1" ht="15.6" x14ac:dyDescent="0.3">
      <c r="A97" s="29"/>
      <c r="B97" s="44"/>
      <c r="C97" s="31">
        <v>10000</v>
      </c>
      <c r="D97" s="497" t="s">
        <v>363</v>
      </c>
      <c r="E97" s="498"/>
      <c r="F97" s="498"/>
      <c r="G97" s="499"/>
    </row>
    <row r="98" spans="1:8" s="3" customFormat="1" ht="16.2" thickBot="1" x14ac:dyDescent="0.35">
      <c r="A98" s="453"/>
      <c r="B98" s="445" t="s">
        <v>95</v>
      </c>
      <c r="C98" s="446"/>
      <c r="D98" s="525"/>
      <c r="E98" s="526"/>
      <c r="F98" s="526"/>
      <c r="G98" s="527"/>
    </row>
    <row r="99" spans="1:8" ht="15.6" x14ac:dyDescent="0.3">
      <c r="A99" s="40"/>
      <c r="B99" s="40"/>
      <c r="C99" s="40"/>
      <c r="D99" s="40"/>
      <c r="E99" s="40"/>
      <c r="F99" s="40"/>
      <c r="G99" s="43"/>
      <c r="H99" s="3"/>
    </row>
    <row r="100" spans="1:8" ht="15.6" x14ac:dyDescent="0.3">
      <c r="A100" s="1" t="s">
        <v>97</v>
      </c>
      <c r="B100" s="3"/>
      <c r="C100" s="3"/>
      <c r="D100" s="3"/>
      <c r="E100" s="3"/>
      <c r="F100" s="3"/>
      <c r="G100" s="3"/>
      <c r="H100" s="3"/>
    </row>
    <row r="101" spans="1:8" ht="15.6" x14ac:dyDescent="0.3">
      <c r="A101" s="43" t="s">
        <v>98</v>
      </c>
      <c r="B101" s="3"/>
      <c r="C101" s="3"/>
      <c r="D101" s="3"/>
      <c r="E101" s="3"/>
      <c r="F101" s="3"/>
      <c r="G101" s="3"/>
      <c r="H101" s="3"/>
    </row>
    <row r="102" spans="1:8" ht="15.6" x14ac:dyDescent="0.3">
      <c r="A102" s="1"/>
      <c r="B102" s="3"/>
      <c r="C102" s="3"/>
      <c r="D102" s="3"/>
      <c r="E102" s="3"/>
      <c r="F102" s="3"/>
      <c r="G102" s="3"/>
      <c r="H102" s="3"/>
    </row>
    <row r="103" spans="1:8" ht="15.6" x14ac:dyDescent="0.3">
      <c r="A103" s="533" t="s">
        <v>99</v>
      </c>
      <c r="B103" s="533"/>
      <c r="C103" s="533"/>
      <c r="D103" s="533"/>
      <c r="E103" s="533"/>
      <c r="F103" s="533"/>
      <c r="G103" s="533"/>
      <c r="H103" s="533"/>
    </row>
    <row r="104" spans="1:8" ht="15.6" x14ac:dyDescent="0.3">
      <c r="A104" s="43" t="s">
        <v>531</v>
      </c>
      <c r="B104" s="43"/>
      <c r="C104" s="43"/>
      <c r="D104" s="43"/>
      <c r="E104" s="43"/>
      <c r="F104" s="43"/>
      <c r="G104" s="43"/>
      <c r="H104" s="43"/>
    </row>
    <row r="105" spans="1:8" ht="15.6" x14ac:dyDescent="0.3">
      <c r="A105" s="473" t="s">
        <v>511</v>
      </c>
      <c r="B105" s="473"/>
      <c r="C105" s="473"/>
      <c r="D105" s="473"/>
      <c r="E105" s="473"/>
      <c r="F105" s="473"/>
      <c r="G105" s="473"/>
      <c r="H105" s="472"/>
    </row>
    <row r="106" spans="1:8" ht="15.6" x14ac:dyDescent="0.3">
      <c r="A106" s="473" t="s">
        <v>532</v>
      </c>
      <c r="B106" s="473"/>
      <c r="C106" s="473"/>
      <c r="D106" s="473"/>
      <c r="E106" s="473"/>
      <c r="F106" s="473"/>
      <c r="G106" s="473"/>
      <c r="H106" s="472"/>
    </row>
    <row r="107" spans="1:8" ht="15.6" x14ac:dyDescent="0.3">
      <c r="A107" s="473" t="s">
        <v>533</v>
      </c>
      <c r="B107" s="473"/>
      <c r="C107" s="473"/>
      <c r="D107" s="473"/>
      <c r="E107" s="473"/>
      <c r="F107" s="473"/>
      <c r="G107" s="473"/>
      <c r="H107" s="472"/>
    </row>
    <row r="108" spans="1:8" x14ac:dyDescent="0.3">
      <c r="A108" s="416"/>
      <c r="B108" s="416"/>
      <c r="C108" s="416"/>
      <c r="D108" s="416"/>
      <c r="E108" s="416"/>
      <c r="F108" s="416"/>
      <c r="G108" s="416"/>
      <c r="H108" s="416"/>
    </row>
    <row r="109" spans="1:8" s="3" customFormat="1" ht="15.6" x14ac:dyDescent="0.3">
      <c r="A109" s="520" t="s">
        <v>100</v>
      </c>
      <c r="B109" s="520"/>
      <c r="C109" s="520"/>
      <c r="D109" s="520"/>
      <c r="E109" s="520"/>
      <c r="F109" s="520"/>
      <c r="G109" s="520"/>
      <c r="H109" s="520"/>
    </row>
    <row r="110" spans="1:8" s="2" customFormat="1" ht="15.6" x14ac:dyDescent="0.3">
      <c r="A110" s="416"/>
      <c r="B110" s="416"/>
      <c r="C110" s="416"/>
      <c r="D110" s="416"/>
      <c r="E110" s="416"/>
      <c r="F110" s="416"/>
      <c r="G110" s="416"/>
      <c r="H110" s="416"/>
    </row>
    <row r="111" spans="1:8" s="2" customFormat="1" ht="15.6" x14ac:dyDescent="0.3">
      <c r="A111" s="415" t="s">
        <v>512</v>
      </c>
      <c r="B111" s="415"/>
      <c r="C111" s="415"/>
      <c r="D111" s="415"/>
      <c r="E111" s="415"/>
      <c r="F111" s="415"/>
      <c r="G111" s="415"/>
      <c r="H111" s="415"/>
    </row>
    <row r="112" spans="1:8" s="2" customFormat="1" ht="15.6" x14ac:dyDescent="0.3">
      <c r="A112" s="415" t="s">
        <v>517</v>
      </c>
      <c r="B112" s="415"/>
      <c r="C112" s="415"/>
      <c r="D112" s="415"/>
      <c r="E112" s="415"/>
      <c r="F112" s="415"/>
      <c r="G112" s="415"/>
      <c r="H112" s="415"/>
    </row>
    <row r="113" spans="1:8" s="2" customFormat="1" ht="15.6" x14ac:dyDescent="0.3">
      <c r="A113" s="415" t="s">
        <v>526</v>
      </c>
      <c r="B113" s="415"/>
      <c r="C113" s="415"/>
      <c r="D113" s="415"/>
      <c r="E113" s="415"/>
      <c r="F113" s="415"/>
      <c r="G113" s="415"/>
      <c r="H113" s="415"/>
    </row>
    <row r="114" spans="1:8" s="2" customFormat="1" ht="15.6" x14ac:dyDescent="0.3">
      <c r="A114" s="415" t="s">
        <v>513</v>
      </c>
      <c r="B114" s="415"/>
      <c r="C114" s="415"/>
      <c r="D114" s="415"/>
      <c r="E114" s="415"/>
      <c r="F114" s="415"/>
      <c r="G114" s="415"/>
      <c r="H114" s="415"/>
    </row>
    <row r="115" spans="1:8" s="2" customFormat="1" ht="15.6" x14ac:dyDescent="0.3">
      <c r="A115" s="415" t="s">
        <v>534</v>
      </c>
      <c r="B115" s="415"/>
      <c r="C115" s="415"/>
      <c r="D115" s="415"/>
      <c r="E115" s="415"/>
      <c r="F115" s="415"/>
      <c r="G115" s="415"/>
      <c r="H115" s="415"/>
    </row>
    <row r="116" spans="1:8" s="2" customFormat="1" ht="15.6" x14ac:dyDescent="0.3">
      <c r="A116" s="415"/>
      <c r="B116" s="415"/>
      <c r="C116" s="415"/>
      <c r="D116" s="415"/>
      <c r="E116" s="415"/>
      <c r="F116" s="415"/>
      <c r="G116" s="415"/>
      <c r="H116" s="415"/>
    </row>
    <row r="117" spans="1:8" s="2" customFormat="1" ht="15.6" x14ac:dyDescent="0.3">
      <c r="A117" s="415" t="s">
        <v>514</v>
      </c>
      <c r="B117" s="415"/>
      <c r="C117" s="415"/>
      <c r="D117" s="415"/>
      <c r="E117" s="415"/>
      <c r="F117" s="415"/>
      <c r="G117" s="415"/>
      <c r="H117" s="415"/>
    </row>
    <row r="118" spans="1:8" s="2" customFormat="1" ht="15.6" x14ac:dyDescent="0.3">
      <c r="A118" s="2" t="s">
        <v>523</v>
      </c>
      <c r="B118" s="474"/>
      <c r="C118" s="474"/>
      <c r="D118" s="474"/>
      <c r="E118" s="474"/>
      <c r="F118" s="415"/>
      <c r="G118" s="415"/>
      <c r="H118" s="415"/>
    </row>
    <row r="119" spans="1:8" s="2" customFormat="1" ht="15.6" x14ac:dyDescent="0.3">
      <c r="A119" s="2" t="s">
        <v>528</v>
      </c>
      <c r="B119" s="474"/>
      <c r="C119" s="474"/>
      <c r="D119" s="474"/>
      <c r="E119" s="474"/>
      <c r="F119" s="415"/>
      <c r="G119" s="415"/>
      <c r="H119" s="415"/>
    </row>
    <row r="120" spans="1:8" s="2" customFormat="1" ht="15.6" x14ac:dyDescent="0.3">
      <c r="B120" s="474"/>
      <c r="C120" s="474"/>
      <c r="D120" s="474"/>
      <c r="E120" s="474"/>
      <c r="F120" s="415"/>
      <c r="G120" s="415"/>
      <c r="H120" s="415"/>
    </row>
    <row r="121" spans="1:8" s="2" customFormat="1" ht="15.6" x14ac:dyDescent="0.3">
      <c r="A121" s="2" t="s">
        <v>516</v>
      </c>
      <c r="B121" s="474"/>
      <c r="C121" s="474"/>
      <c r="D121" s="474"/>
      <c r="E121" s="474"/>
      <c r="F121" s="415"/>
      <c r="G121" s="415"/>
      <c r="H121" s="415"/>
    </row>
    <row r="122" spans="1:8" s="2" customFormat="1" ht="15.6" x14ac:dyDescent="0.3">
      <c r="A122" s="2" t="s">
        <v>518</v>
      </c>
      <c r="B122" s="474"/>
      <c r="C122" s="474"/>
      <c r="D122" s="474"/>
      <c r="E122" s="474"/>
      <c r="F122" s="415"/>
      <c r="G122" s="415"/>
      <c r="H122" s="415"/>
    </row>
    <row r="123" spans="1:8" s="2" customFormat="1" ht="15.6" x14ac:dyDescent="0.3">
      <c r="A123" s="2" t="s">
        <v>527</v>
      </c>
      <c r="C123" s="474"/>
      <c r="D123" s="474"/>
      <c r="E123" s="474"/>
      <c r="F123" s="415"/>
      <c r="G123" s="415"/>
      <c r="H123" s="415"/>
    </row>
    <row r="124" spans="1:8" s="2" customFormat="1" ht="15.6" x14ac:dyDescent="0.3">
      <c r="A124" s="2" t="s">
        <v>525</v>
      </c>
      <c r="C124" s="474"/>
      <c r="D124" s="474"/>
      <c r="E124" s="474"/>
      <c r="F124" s="415"/>
      <c r="G124" s="415"/>
      <c r="H124" s="415"/>
    </row>
    <row r="125" spans="1:8" s="2" customFormat="1" ht="15.6" x14ac:dyDescent="0.3">
      <c r="A125" s="2" t="s">
        <v>524</v>
      </c>
      <c r="B125"/>
      <c r="C125"/>
      <c r="D125"/>
      <c r="E125"/>
      <c r="F125"/>
      <c r="G125"/>
      <c r="H125"/>
    </row>
    <row r="126" spans="1:8" s="2" customFormat="1" ht="15.6" x14ac:dyDescent="0.3">
      <c r="A126"/>
      <c r="B126"/>
      <c r="C126"/>
      <c r="D126"/>
      <c r="E126"/>
      <c r="F126"/>
      <c r="G126"/>
      <c r="H126"/>
    </row>
    <row r="127" spans="1:8" s="2" customFormat="1" ht="15.6" x14ac:dyDescent="0.3">
      <c r="A127" s="1" t="s">
        <v>101</v>
      </c>
      <c r="B127" s="3"/>
      <c r="C127" s="3"/>
      <c r="D127" s="3"/>
      <c r="E127" s="3"/>
      <c r="F127" s="3"/>
      <c r="G127" s="3"/>
      <c r="H127" s="3"/>
    </row>
    <row r="128" spans="1:8" s="2" customFormat="1" ht="15.6" x14ac:dyDescent="0.3">
      <c r="A128" s="2" t="s">
        <v>102</v>
      </c>
    </row>
    <row r="129" spans="1:8" s="2" customFormat="1" ht="15.6" x14ac:dyDescent="0.3"/>
    <row r="130" spans="1:8" s="2" customFormat="1" ht="15.6" x14ac:dyDescent="0.3">
      <c r="A130" s="25" t="s">
        <v>103</v>
      </c>
    </row>
    <row r="131" spans="1:8" s="2" customFormat="1" ht="15.6" x14ac:dyDescent="0.3">
      <c r="A131" s="2" t="s">
        <v>519</v>
      </c>
    </row>
    <row r="132" spans="1:8" s="2" customFormat="1" ht="15.6" x14ac:dyDescent="0.3"/>
    <row r="133" spans="1:8" s="2" customFormat="1" ht="15.6" x14ac:dyDescent="0.3">
      <c r="A133" s="25" t="s">
        <v>104</v>
      </c>
    </row>
    <row r="134" spans="1:8" s="2" customFormat="1" ht="15.6" x14ac:dyDescent="0.3">
      <c r="A134" s="511" t="s">
        <v>520</v>
      </c>
      <c r="B134" s="511"/>
      <c r="C134" s="511"/>
      <c r="D134" s="511"/>
      <c r="E134" s="511"/>
      <c r="F134" s="511"/>
      <c r="G134" s="511"/>
      <c r="H134" s="511"/>
    </row>
    <row r="135" spans="1:8" s="2" customFormat="1" ht="15.6" x14ac:dyDescent="0.3">
      <c r="A135" s="511" t="s">
        <v>521</v>
      </c>
      <c r="B135" s="511"/>
      <c r="C135" s="511"/>
      <c r="D135" s="511"/>
      <c r="E135" s="511"/>
      <c r="F135" s="511"/>
      <c r="G135" s="511"/>
      <c r="H135" s="511"/>
    </row>
    <row r="136" spans="1:8" s="2" customFormat="1" ht="15.6" x14ac:dyDescent="0.3">
      <c r="A136" s="415"/>
      <c r="B136" s="415"/>
      <c r="C136" s="415"/>
      <c r="D136" s="415"/>
      <c r="E136" s="415"/>
      <c r="F136" s="415"/>
      <c r="G136" s="415"/>
      <c r="H136" s="415"/>
    </row>
    <row r="137" spans="1:8" s="2" customFormat="1" ht="15.6" x14ac:dyDescent="0.3">
      <c r="A137" s="511" t="s">
        <v>522</v>
      </c>
      <c r="B137" s="511"/>
      <c r="C137" s="511"/>
      <c r="D137" s="511"/>
      <c r="E137" s="511"/>
      <c r="F137" s="511"/>
      <c r="G137" s="511"/>
      <c r="H137" s="511"/>
    </row>
    <row r="138" spans="1:8" s="2" customFormat="1" ht="16.2" thickBot="1" x14ac:dyDescent="0.35">
      <c r="A138" s="475"/>
      <c r="B138" s="475"/>
      <c r="C138" s="475"/>
      <c r="D138" s="475"/>
      <c r="E138" s="475"/>
      <c r="F138" s="475"/>
      <c r="G138" s="475"/>
      <c r="H138" s="475"/>
    </row>
    <row r="139" spans="1:8" s="2" customFormat="1" ht="16.2" thickBot="1" x14ac:dyDescent="0.35">
      <c r="A139" s="528" t="s">
        <v>155</v>
      </c>
      <c r="B139" s="529"/>
      <c r="C139" s="529"/>
      <c r="D139" s="529"/>
      <c r="E139" s="529"/>
      <c r="F139" s="529"/>
      <c r="G139" s="529"/>
      <c r="H139" s="530"/>
    </row>
    <row r="140" spans="1:8" s="2" customFormat="1" ht="16.2" thickBot="1" x14ac:dyDescent="0.35">
      <c r="A140" s="79" t="s">
        <v>151</v>
      </c>
      <c r="B140" s="80" t="s">
        <v>152</v>
      </c>
      <c r="C140" s="531" t="s">
        <v>153</v>
      </c>
      <c r="D140" s="531"/>
      <c r="E140" s="531" t="s">
        <v>154</v>
      </c>
      <c r="F140" s="531"/>
      <c r="G140" s="531"/>
      <c r="H140" s="532"/>
    </row>
    <row r="141" spans="1:8" s="2" customFormat="1" ht="15.6" x14ac:dyDescent="0.3">
      <c r="A141" s="81"/>
      <c r="B141" s="82"/>
      <c r="C141" s="552"/>
      <c r="D141" s="552"/>
      <c r="E141" s="553"/>
      <c r="F141" s="553"/>
      <c r="G141" s="553"/>
      <c r="H141" s="554"/>
    </row>
    <row r="142" spans="1:8" s="2" customFormat="1" ht="15.6" x14ac:dyDescent="0.3">
      <c r="A142" s="35"/>
      <c r="B142" s="65"/>
      <c r="C142" s="549"/>
      <c r="D142" s="549"/>
      <c r="E142" s="550"/>
      <c r="F142" s="550"/>
      <c r="G142" s="550"/>
      <c r="H142" s="551"/>
    </row>
    <row r="143" spans="1:8" s="2" customFormat="1" ht="16.2" thickBot="1" x14ac:dyDescent="0.35">
      <c r="A143" s="36"/>
      <c r="B143" s="37"/>
      <c r="C143" s="546"/>
      <c r="D143" s="546"/>
      <c r="E143" s="547"/>
      <c r="F143" s="547"/>
      <c r="G143" s="547"/>
      <c r="H143" s="548"/>
    </row>
    <row r="144" spans="1:8" s="2" customFormat="1" ht="16.2" thickBot="1" x14ac:dyDescent="0.35"/>
    <row r="145" spans="1:8" s="2" customFormat="1" ht="16.2" thickBot="1" x14ac:dyDescent="0.35">
      <c r="A145" s="528" t="s">
        <v>156</v>
      </c>
      <c r="B145" s="529"/>
      <c r="C145" s="529"/>
      <c r="D145" s="529"/>
      <c r="E145" s="529"/>
      <c r="F145" s="529"/>
      <c r="G145" s="529"/>
      <c r="H145" s="530"/>
    </row>
    <row r="146" spans="1:8" s="2" customFormat="1" ht="16.2" thickBot="1" x14ac:dyDescent="0.35">
      <c r="A146" s="79" t="s">
        <v>151</v>
      </c>
      <c r="B146" s="80" t="s">
        <v>152</v>
      </c>
      <c r="C146" s="531" t="s">
        <v>153</v>
      </c>
      <c r="D146" s="531"/>
      <c r="E146" s="531" t="s">
        <v>154</v>
      </c>
      <c r="F146" s="531"/>
      <c r="G146" s="531"/>
      <c r="H146" s="532"/>
    </row>
    <row r="147" spans="1:8" s="2" customFormat="1" ht="15.6" x14ac:dyDescent="0.3">
      <c r="A147" s="81"/>
      <c r="B147" s="82"/>
      <c r="C147" s="552"/>
      <c r="D147" s="552"/>
      <c r="E147" s="553"/>
      <c r="F147" s="553"/>
      <c r="G147" s="553"/>
      <c r="H147" s="554"/>
    </row>
    <row r="148" spans="1:8" s="2" customFormat="1" ht="15.6" x14ac:dyDescent="0.3">
      <c r="A148" s="35"/>
      <c r="B148" s="65"/>
      <c r="C148" s="549"/>
      <c r="D148" s="549"/>
      <c r="E148" s="550"/>
      <c r="F148" s="550"/>
      <c r="G148" s="550"/>
      <c r="H148" s="551"/>
    </row>
    <row r="149" spans="1:8" s="2" customFormat="1" ht="16.2" thickBot="1" x14ac:dyDescent="0.35">
      <c r="A149" s="36"/>
      <c r="B149" s="37"/>
      <c r="C149" s="546"/>
      <c r="D149" s="546"/>
      <c r="E149" s="547"/>
      <c r="F149" s="547"/>
      <c r="G149" s="547"/>
      <c r="H149" s="548"/>
    </row>
    <row r="150" spans="1:8" s="2" customFormat="1" ht="15.6" x14ac:dyDescent="0.3"/>
    <row r="151" spans="1:8" s="2" customFormat="1" ht="15.6" x14ac:dyDescent="0.3"/>
    <row r="152" spans="1:8" s="2" customFormat="1" ht="15.6" x14ac:dyDescent="0.3"/>
    <row r="153" spans="1:8" s="2" customFormat="1" ht="15.6" x14ac:dyDescent="0.3"/>
    <row r="154" spans="1:8" s="2" customFormat="1" ht="15.6" x14ac:dyDescent="0.3"/>
    <row r="155" spans="1:8" s="2" customFormat="1" ht="15.6" x14ac:dyDescent="0.3"/>
    <row r="156" spans="1:8" s="2" customFormat="1" ht="15.6" x14ac:dyDescent="0.3"/>
    <row r="157" spans="1:8" s="2" customFormat="1" ht="15.6" x14ac:dyDescent="0.3"/>
    <row r="158" spans="1:8" s="2" customFormat="1" ht="15.6" x14ac:dyDescent="0.3"/>
    <row r="159" spans="1:8" s="2" customFormat="1" ht="15.6" x14ac:dyDescent="0.3"/>
    <row r="160" spans="1:8" s="2" customFormat="1" ht="15.6" x14ac:dyDescent="0.3"/>
    <row r="161" s="2" customFormat="1" ht="15.6" x14ac:dyDescent="0.3"/>
    <row r="162" s="2" customFormat="1" ht="15.6" x14ac:dyDescent="0.3"/>
    <row r="163" s="2" customFormat="1" ht="15.6" x14ac:dyDescent="0.3"/>
    <row r="164" s="2" customFormat="1" ht="15.6" x14ac:dyDescent="0.3"/>
    <row r="165" s="2" customFormat="1" ht="15.6" x14ac:dyDescent="0.3"/>
    <row r="166" s="2" customFormat="1" ht="15.6" x14ac:dyDescent="0.3"/>
    <row r="167" s="2" customFormat="1" ht="15.6" x14ac:dyDescent="0.3"/>
    <row r="168" s="2" customFormat="1" ht="15.6" x14ac:dyDescent="0.3"/>
    <row r="169" s="2" customFormat="1" ht="15.6" x14ac:dyDescent="0.3"/>
    <row r="170" s="2" customFormat="1" ht="15.6" x14ac:dyDescent="0.3"/>
    <row r="171" s="2" customFormat="1" ht="15.6" x14ac:dyDescent="0.3"/>
    <row r="172" s="2" customFormat="1" ht="15.6" x14ac:dyDescent="0.3"/>
    <row r="173" s="2" customFormat="1" ht="15.6" x14ac:dyDescent="0.3"/>
    <row r="174" s="2" customFormat="1" ht="15.6" x14ac:dyDescent="0.3"/>
    <row r="175" s="2" customFormat="1" ht="15.6" x14ac:dyDescent="0.3"/>
    <row r="176" s="2" customFormat="1" ht="15.6" x14ac:dyDescent="0.3"/>
    <row r="177" s="2" customFormat="1" ht="15.6" x14ac:dyDescent="0.3"/>
    <row r="178" s="2" customFormat="1" ht="15.6" x14ac:dyDescent="0.3"/>
    <row r="179" s="2" customFormat="1" ht="15.6" x14ac:dyDescent="0.3"/>
    <row r="180" s="2" customFormat="1" ht="15.6" x14ac:dyDescent="0.3"/>
    <row r="181" s="2" customFormat="1" ht="15.6" x14ac:dyDescent="0.3"/>
    <row r="182" s="2" customFormat="1" ht="15.6" x14ac:dyDescent="0.3"/>
    <row r="183" s="2" customFormat="1" ht="15.6" x14ac:dyDescent="0.3"/>
    <row r="184" s="2" customFormat="1" ht="15.6" x14ac:dyDescent="0.3"/>
    <row r="185" s="2" customFormat="1" ht="15.6" x14ac:dyDescent="0.3"/>
    <row r="186" s="2" customFormat="1" ht="15.6" x14ac:dyDescent="0.3"/>
    <row r="187" s="2" customFormat="1" ht="15.6" x14ac:dyDescent="0.3"/>
    <row r="188" s="2" customFormat="1" ht="15.6" x14ac:dyDescent="0.3"/>
    <row r="189" s="2" customFormat="1" ht="15.6" x14ac:dyDescent="0.3"/>
    <row r="190" s="2" customFormat="1" ht="15.6" x14ac:dyDescent="0.3"/>
    <row r="191" s="2" customFormat="1" ht="15.6" x14ac:dyDescent="0.3"/>
    <row r="192" s="2" customFormat="1" ht="15.6" x14ac:dyDescent="0.3"/>
    <row r="193" spans="1:8" s="2" customFormat="1" ht="15.6" x14ac:dyDescent="0.3"/>
    <row r="194" spans="1:8" s="2" customFormat="1" ht="15.6" x14ac:dyDescent="0.3"/>
    <row r="195" spans="1:8" s="2" customFormat="1" ht="15.6" x14ac:dyDescent="0.3"/>
    <row r="196" spans="1:8" s="2" customFormat="1" ht="15.6" x14ac:dyDescent="0.3"/>
    <row r="197" spans="1:8" s="2" customFormat="1" ht="15.6" x14ac:dyDescent="0.3"/>
    <row r="198" spans="1:8" s="2" customFormat="1" ht="15.6" x14ac:dyDescent="0.3"/>
    <row r="199" spans="1:8" s="2" customFormat="1" ht="15.6" x14ac:dyDescent="0.3"/>
    <row r="200" spans="1:8" s="2" customFormat="1" ht="15.6" x14ac:dyDescent="0.3"/>
    <row r="201" spans="1:8" ht="15.6" x14ac:dyDescent="0.3">
      <c r="A201" s="2"/>
      <c r="B201" s="2"/>
      <c r="C201" s="2"/>
      <c r="D201" s="2"/>
      <c r="E201" s="2"/>
      <c r="F201" s="2"/>
      <c r="G201" s="2"/>
      <c r="H201" s="2"/>
    </row>
    <row r="202" spans="1:8" ht="15.6" x14ac:dyDescent="0.3">
      <c r="A202" s="2"/>
      <c r="B202" s="2"/>
      <c r="C202" s="2"/>
      <c r="D202" s="2"/>
      <c r="E202" s="2"/>
      <c r="F202" s="2"/>
      <c r="G202" s="2"/>
      <c r="H202" s="2"/>
    </row>
    <row r="203" spans="1:8" ht="15.6" x14ac:dyDescent="0.3">
      <c r="A203" s="2"/>
      <c r="B203" s="2"/>
      <c r="C203" s="2"/>
      <c r="D203" s="2"/>
      <c r="E203" s="2"/>
      <c r="F203" s="2"/>
      <c r="G203" s="2"/>
      <c r="H203" s="2"/>
    </row>
    <row r="204" spans="1:8" ht="15.6" x14ac:dyDescent="0.3">
      <c r="A204" s="2"/>
      <c r="B204" s="2"/>
      <c r="C204" s="2"/>
      <c r="D204" s="2"/>
      <c r="E204" s="2"/>
      <c r="F204" s="2"/>
      <c r="G204" s="2"/>
      <c r="H204" s="2"/>
    </row>
    <row r="205" spans="1:8" ht="15.6" x14ac:dyDescent="0.3">
      <c r="A205" s="2"/>
      <c r="B205" s="2"/>
      <c r="C205" s="2"/>
      <c r="D205" s="2"/>
      <c r="E205" s="2"/>
      <c r="F205" s="2"/>
      <c r="G205" s="2"/>
      <c r="H205" s="2"/>
    </row>
  </sheetData>
  <mergeCells count="89">
    <mergeCell ref="C149:D149"/>
    <mergeCell ref="E149:H149"/>
    <mergeCell ref="C148:D148"/>
    <mergeCell ref="E148:H148"/>
    <mergeCell ref="C141:D141"/>
    <mergeCell ref="E141:H141"/>
    <mergeCell ref="C146:D146"/>
    <mergeCell ref="E146:H146"/>
    <mergeCell ref="C147:D147"/>
    <mergeCell ref="E147:H147"/>
    <mergeCell ref="C142:D142"/>
    <mergeCell ref="E142:H142"/>
    <mergeCell ref="C143:D143"/>
    <mergeCell ref="E143:H143"/>
    <mergeCell ref="A145:H145"/>
    <mergeCell ref="A139:H139"/>
    <mergeCell ref="C140:D140"/>
    <mergeCell ref="E140:H140"/>
    <mergeCell ref="A32:H32"/>
    <mergeCell ref="A30:H30"/>
    <mergeCell ref="A31:H31"/>
    <mergeCell ref="A103:H103"/>
    <mergeCell ref="A109:H109"/>
    <mergeCell ref="D96:G96"/>
    <mergeCell ref="D86:G86"/>
    <mergeCell ref="A81:D81"/>
    <mergeCell ref="A82:D82"/>
    <mergeCell ref="A83:D83"/>
    <mergeCell ref="D87:G87"/>
    <mergeCell ref="A137:H137"/>
    <mergeCell ref="D85:G85"/>
    <mergeCell ref="D98:G98"/>
    <mergeCell ref="D97:G97"/>
    <mergeCell ref="A134:H134"/>
    <mergeCell ref="A135:H135"/>
    <mergeCell ref="A73:D73"/>
    <mergeCell ref="D91:G91"/>
    <mergeCell ref="D89:G89"/>
    <mergeCell ref="D92:G92"/>
    <mergeCell ref="D93:G93"/>
    <mergeCell ref="D94:G94"/>
    <mergeCell ref="A72:D72"/>
    <mergeCell ref="A80:D80"/>
    <mergeCell ref="A79:D79"/>
    <mergeCell ref="A78:D78"/>
    <mergeCell ref="A77:D77"/>
    <mergeCell ref="A76:D76"/>
    <mergeCell ref="A75:D75"/>
    <mergeCell ref="A74:D74"/>
    <mergeCell ref="A22:H22"/>
    <mergeCell ref="A21:H21"/>
    <mergeCell ref="A20:H20"/>
    <mergeCell ref="A65:D65"/>
    <mergeCell ref="A64:D64"/>
    <mergeCell ref="A63:D63"/>
    <mergeCell ref="A62:D62"/>
    <mergeCell ref="A61:D61"/>
    <mergeCell ref="A28:H28"/>
    <mergeCell ref="A27:H27"/>
    <mergeCell ref="A26:H26"/>
    <mergeCell ref="A25:H25"/>
    <mergeCell ref="A24:H24"/>
    <mergeCell ref="A23:H23"/>
    <mergeCell ref="A50:D50"/>
    <mergeCell ref="A49:D49"/>
    <mergeCell ref="A19:H19"/>
    <mergeCell ref="A12:H12"/>
    <mergeCell ref="A14:H14"/>
    <mergeCell ref="A13:H13"/>
    <mergeCell ref="A5:B5"/>
    <mergeCell ref="A6:B6"/>
    <mergeCell ref="A7:B7"/>
    <mergeCell ref="A10:B10"/>
    <mergeCell ref="A48:D48"/>
    <mergeCell ref="A47:D47"/>
    <mergeCell ref="A51:D51"/>
    <mergeCell ref="D95:G95"/>
    <mergeCell ref="A52:D52"/>
    <mergeCell ref="A59:D59"/>
    <mergeCell ref="A58:D58"/>
    <mergeCell ref="A57:D57"/>
    <mergeCell ref="A56:D56"/>
    <mergeCell ref="A55:D55"/>
    <mergeCell ref="A54:D54"/>
    <mergeCell ref="A53:D53"/>
    <mergeCell ref="A67:D67"/>
    <mergeCell ref="A66:D66"/>
    <mergeCell ref="D90:G90"/>
    <mergeCell ref="D88:G88"/>
  </mergeCells>
  <pageMargins left="0.51181102362204722" right="0.51181102362204722" top="0.78740157480314965" bottom="0.78740157480314965" header="0.31496062992125984" footer="0.31496062992125984"/>
  <pageSetup paperSize="9" scale="86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8"/>
  <sheetViews>
    <sheetView topLeftCell="A13" workbookViewId="0">
      <selection activeCell="D35" sqref="D35"/>
    </sheetView>
  </sheetViews>
  <sheetFormatPr defaultRowHeight="14.4" x14ac:dyDescent="0.3"/>
  <cols>
    <col min="1" max="1" width="7.5546875" customWidth="1"/>
    <col min="2" max="2" width="24.5546875" customWidth="1"/>
    <col min="3" max="3" width="12.5546875" customWidth="1"/>
    <col min="4" max="4" width="15.109375" customWidth="1"/>
    <col min="5" max="7" width="12.5546875" customWidth="1"/>
    <col min="8" max="8" width="10.5546875" customWidth="1"/>
  </cols>
  <sheetData>
    <row r="1" spans="1:6" s="3" customFormat="1" ht="18" x14ac:dyDescent="0.3">
      <c r="A1" s="11" t="s">
        <v>150</v>
      </c>
    </row>
    <row r="2" spans="1:6" s="2" customFormat="1" ht="15.6" x14ac:dyDescent="0.3"/>
    <row r="3" spans="1:6" s="3" customFormat="1" ht="15.6" x14ac:dyDescent="0.3">
      <c r="A3" s="1" t="s">
        <v>105</v>
      </c>
    </row>
    <row r="4" spans="1:6" s="2" customFormat="1" ht="15.6" x14ac:dyDescent="0.3"/>
    <row r="5" spans="1:6" s="2" customFormat="1" ht="15.6" x14ac:dyDescent="0.3">
      <c r="A5" s="517" t="s">
        <v>106</v>
      </c>
      <c r="B5" s="510"/>
      <c r="C5" s="508"/>
      <c r="D5" s="17">
        <v>1212421</v>
      </c>
    </row>
    <row r="6" spans="1:6" s="2" customFormat="1" ht="15.6" x14ac:dyDescent="0.3">
      <c r="A6" s="517" t="s">
        <v>60</v>
      </c>
      <c r="B6" s="510"/>
      <c r="C6" s="508"/>
      <c r="D6" s="17">
        <v>965094.45</v>
      </c>
    </row>
    <row r="7" spans="1:6" s="2" customFormat="1" ht="15.6" x14ac:dyDescent="0.3">
      <c r="A7" s="517" t="s">
        <v>107</v>
      </c>
      <c r="B7" s="510"/>
      <c r="C7" s="508"/>
      <c r="D7" s="17">
        <f>D5-D6</f>
        <v>247326.55000000005</v>
      </c>
    </row>
    <row r="8" spans="1:6" s="2" customFormat="1" ht="15.6" x14ac:dyDescent="0.3">
      <c r="A8" s="517" t="s">
        <v>108</v>
      </c>
      <c r="B8" s="510"/>
      <c r="C8" s="508"/>
      <c r="D8" s="17">
        <v>0</v>
      </c>
    </row>
    <row r="9" spans="1:6" s="2" customFormat="1" ht="15.6" x14ac:dyDescent="0.3">
      <c r="A9" s="563" t="s">
        <v>61</v>
      </c>
      <c r="B9" s="564"/>
      <c r="C9" s="565"/>
      <c r="D9" s="23">
        <f>D7-D8</f>
        <v>247326.55000000005</v>
      </c>
    </row>
    <row r="10" spans="1:6" s="2" customFormat="1" ht="15.6" x14ac:dyDescent="0.3"/>
    <row r="11" spans="1:6" s="2" customFormat="1" ht="15.6" x14ac:dyDescent="0.3">
      <c r="A11" s="24" t="s">
        <v>62</v>
      </c>
    </row>
    <row r="12" spans="1:6" s="2" customFormat="1" ht="15.6" x14ac:dyDescent="0.3"/>
    <row r="13" spans="1:6" s="3" customFormat="1" ht="15.6" x14ac:dyDescent="0.3">
      <c r="A13" s="1" t="s">
        <v>109</v>
      </c>
    </row>
    <row r="14" spans="1:6" s="2" customFormat="1" ht="15.6" x14ac:dyDescent="0.3"/>
    <row r="15" spans="1:6" s="2" customFormat="1" ht="15.6" x14ac:dyDescent="0.3">
      <c r="A15" s="2" t="s">
        <v>110</v>
      </c>
    </row>
    <row r="16" spans="1:6" s="2" customFormat="1" ht="30" customHeight="1" x14ac:dyDescent="0.3">
      <c r="A16" s="512" t="s">
        <v>111</v>
      </c>
      <c r="B16" s="512"/>
      <c r="C16" s="512"/>
      <c r="D16" s="512"/>
      <c r="E16" s="512"/>
      <c r="F16" s="512"/>
    </row>
    <row r="17" spans="1:4" s="2" customFormat="1" ht="15.6" x14ac:dyDescent="0.3">
      <c r="A17" s="2" t="s">
        <v>112</v>
      </c>
    </row>
    <row r="18" spans="1:4" s="2" customFormat="1" ht="15.6" x14ac:dyDescent="0.3">
      <c r="A18" s="2" t="s">
        <v>113</v>
      </c>
    </row>
    <row r="19" spans="1:4" s="2" customFormat="1" ht="15.6" x14ac:dyDescent="0.3"/>
    <row r="20" spans="1:4" s="2" customFormat="1" ht="15.6" x14ac:dyDescent="0.3">
      <c r="A20" s="25" t="s">
        <v>114</v>
      </c>
      <c r="C20" s="403">
        <v>993519</v>
      </c>
    </row>
    <row r="21" spans="1:4" s="2" customFormat="1" ht="15.6" x14ac:dyDescent="0.3"/>
    <row r="22" spans="1:4" s="3" customFormat="1" ht="15.6" x14ac:dyDescent="0.3">
      <c r="A22" s="1" t="s">
        <v>123</v>
      </c>
    </row>
    <row r="23" spans="1:4" s="2" customFormat="1" ht="15.6" x14ac:dyDescent="0.3"/>
    <row r="24" spans="1:4" s="2" customFormat="1" ht="15.6" x14ac:dyDescent="0.3">
      <c r="A24" s="560" t="s">
        <v>115</v>
      </c>
      <c r="B24" s="561"/>
      <c r="C24" s="561"/>
      <c r="D24" s="562"/>
    </row>
    <row r="25" spans="1:4" s="2" customFormat="1" ht="15.6" x14ac:dyDescent="0.3">
      <c r="A25" s="557" t="s">
        <v>116</v>
      </c>
      <c r="B25" s="558"/>
      <c r="C25" s="559"/>
      <c r="D25" s="47">
        <f>D26+D27</f>
        <v>51009</v>
      </c>
    </row>
    <row r="26" spans="1:4" s="2" customFormat="1" ht="15.6" x14ac:dyDescent="0.3">
      <c r="A26" s="46"/>
      <c r="B26" s="555" t="s">
        <v>117</v>
      </c>
      <c r="C26" s="556"/>
      <c r="D26" s="47">
        <v>51009</v>
      </c>
    </row>
    <row r="27" spans="1:4" s="2" customFormat="1" ht="15.6" x14ac:dyDescent="0.3">
      <c r="A27" s="46"/>
      <c r="B27" s="555" t="s">
        <v>118</v>
      </c>
      <c r="C27" s="556"/>
      <c r="D27" s="47"/>
    </row>
    <row r="28" spans="1:4" s="2" customFormat="1" ht="15.6" x14ac:dyDescent="0.3">
      <c r="A28" s="557" t="s">
        <v>119</v>
      </c>
      <c r="B28" s="558"/>
      <c r="C28" s="559"/>
      <c r="D28" s="47">
        <f>D29+D30</f>
        <v>887310</v>
      </c>
    </row>
    <row r="29" spans="1:4" s="2" customFormat="1" ht="15.6" x14ac:dyDescent="0.3">
      <c r="A29" s="46"/>
      <c r="B29" s="555" t="s">
        <v>117</v>
      </c>
      <c r="C29" s="556"/>
      <c r="D29" s="47">
        <v>887310</v>
      </c>
    </row>
    <row r="30" spans="1:4" s="2" customFormat="1" ht="15.6" x14ac:dyDescent="0.3">
      <c r="A30" s="46"/>
      <c r="B30" s="555" t="s">
        <v>118</v>
      </c>
      <c r="C30" s="556"/>
      <c r="D30" s="47"/>
    </row>
    <row r="31" spans="1:4" s="2" customFormat="1" ht="15.6" x14ac:dyDescent="0.3">
      <c r="A31" s="557" t="s">
        <v>120</v>
      </c>
      <c r="B31" s="558"/>
      <c r="C31" s="559"/>
      <c r="D31" s="47">
        <f>D32+D33</f>
        <v>55200</v>
      </c>
    </row>
    <row r="32" spans="1:4" s="2" customFormat="1" ht="15.6" x14ac:dyDescent="0.3">
      <c r="A32" s="46"/>
      <c r="B32" s="555" t="s">
        <v>117</v>
      </c>
      <c r="C32" s="556"/>
      <c r="D32" s="47">
        <v>55200</v>
      </c>
    </row>
    <row r="33" spans="1:4" s="2" customFormat="1" ht="15.6" x14ac:dyDescent="0.3">
      <c r="A33" s="46"/>
      <c r="B33" s="555" t="s">
        <v>118</v>
      </c>
      <c r="C33" s="556"/>
      <c r="D33" s="47"/>
    </row>
    <row r="34" spans="1:4" s="2" customFormat="1" ht="15.6" x14ac:dyDescent="0.3">
      <c r="A34" s="557" t="s">
        <v>121</v>
      </c>
      <c r="B34" s="558"/>
      <c r="C34" s="559"/>
      <c r="D34" s="47">
        <v>0</v>
      </c>
    </row>
    <row r="35" spans="1:4" s="2" customFormat="1" ht="15.6" x14ac:dyDescent="0.3">
      <c r="A35" s="557" t="s">
        <v>122</v>
      </c>
      <c r="B35" s="558"/>
      <c r="C35" s="559"/>
      <c r="D35" s="47">
        <f>D25+D28+D31+D34</f>
        <v>993519</v>
      </c>
    </row>
    <row r="36" spans="1:4" s="2" customFormat="1" ht="15.6" x14ac:dyDescent="0.3"/>
    <row r="37" spans="1:4" s="2" customFormat="1" ht="15.6" x14ac:dyDescent="0.3"/>
    <row r="38" spans="1:4" s="2" customFormat="1" ht="15.6" x14ac:dyDescent="0.3"/>
  </sheetData>
  <mergeCells count="18">
    <mergeCell ref="A35:C35"/>
    <mergeCell ref="B33:C33"/>
    <mergeCell ref="B32:C32"/>
    <mergeCell ref="A31:C31"/>
    <mergeCell ref="A34:C34"/>
    <mergeCell ref="A6:C6"/>
    <mergeCell ref="A5:C5"/>
    <mergeCell ref="B30:C30"/>
    <mergeCell ref="B29:C29"/>
    <mergeCell ref="A28:C28"/>
    <mergeCell ref="B27:C27"/>
    <mergeCell ref="B26:C26"/>
    <mergeCell ref="A24:D24"/>
    <mergeCell ref="A25:C25"/>
    <mergeCell ref="A9:C9"/>
    <mergeCell ref="A8:C8"/>
    <mergeCell ref="A7:C7"/>
    <mergeCell ref="A16:F16"/>
  </mergeCells>
  <pageMargins left="0.7" right="0.7" top="0.78740157499999996" bottom="0.78740157499999996" header="0.3" footer="0.3"/>
  <pageSetup paperSize="9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2"/>
  <sheetViews>
    <sheetView topLeftCell="A4" workbookViewId="0">
      <selection activeCell="E11" sqref="E11"/>
    </sheetView>
  </sheetViews>
  <sheetFormatPr defaultColWidth="9.109375" defaultRowHeight="14.4" x14ac:dyDescent="0.3"/>
  <cols>
    <col min="1" max="1" width="21.88671875" style="48" customWidth="1"/>
    <col min="2" max="6" width="15.44140625" style="48" customWidth="1"/>
    <col min="7" max="8" width="12.5546875" style="48" customWidth="1"/>
    <col min="9" max="9" width="10.5546875" style="48" customWidth="1"/>
    <col min="10" max="16384" width="9.109375" style="48"/>
  </cols>
  <sheetData>
    <row r="1" spans="1:6" s="3" customFormat="1" ht="18" x14ac:dyDescent="0.3">
      <c r="A1" s="11" t="s">
        <v>124</v>
      </c>
    </row>
    <row r="2" spans="1:6" s="3" customFormat="1" ht="15.6" x14ac:dyDescent="0.3"/>
    <row r="3" spans="1:6" s="3" customFormat="1" ht="15.6" x14ac:dyDescent="0.3">
      <c r="A3" s="1" t="s">
        <v>125</v>
      </c>
    </row>
    <row r="4" spans="1:6" s="3" customFormat="1" ht="15.6" x14ac:dyDescent="0.3"/>
    <row r="5" spans="1:6" s="3" customFormat="1" ht="31.2" x14ac:dyDescent="0.3">
      <c r="A5" s="49" t="s">
        <v>138</v>
      </c>
      <c r="B5" s="50" t="s">
        <v>140</v>
      </c>
      <c r="C5" s="50" t="s">
        <v>141</v>
      </c>
      <c r="D5" s="50" t="s">
        <v>142</v>
      </c>
      <c r="E5" s="50" t="s">
        <v>143</v>
      </c>
      <c r="F5" s="50" t="s">
        <v>137</v>
      </c>
    </row>
    <row r="6" spans="1:6" s="3" customFormat="1" ht="15.6" x14ac:dyDescent="0.3">
      <c r="A6" s="51" t="s">
        <v>304</v>
      </c>
      <c r="B6" s="83">
        <v>228783.28</v>
      </c>
      <c r="C6" s="83">
        <v>408138.23999999999</v>
      </c>
      <c r="D6" s="401">
        <v>569014.69999999995</v>
      </c>
      <c r="E6" s="83">
        <v>1436059.81</v>
      </c>
      <c r="F6" s="83">
        <v>76077.78</v>
      </c>
    </row>
    <row r="7" spans="1:6" s="3" customFormat="1" ht="15.6" x14ac:dyDescent="0.3">
      <c r="A7" s="51" t="s">
        <v>305</v>
      </c>
      <c r="B7" s="83">
        <v>29824.28</v>
      </c>
      <c r="C7" s="83">
        <v>333379.01</v>
      </c>
      <c r="D7" s="83">
        <v>0</v>
      </c>
      <c r="E7" s="83">
        <v>0</v>
      </c>
      <c r="F7" s="83">
        <v>0</v>
      </c>
    </row>
    <row r="8" spans="1:6" s="3" customFormat="1" ht="15.6" x14ac:dyDescent="0.3">
      <c r="A8" s="51" t="s">
        <v>306</v>
      </c>
      <c r="B8" s="402">
        <v>0</v>
      </c>
      <c r="C8" s="83">
        <v>0</v>
      </c>
      <c r="D8" s="83">
        <v>4065269.05</v>
      </c>
      <c r="E8" s="83">
        <v>2104641.98</v>
      </c>
      <c r="F8" s="83">
        <v>979042.64</v>
      </c>
    </row>
    <row r="9" spans="1:6" s="3" customFormat="1" ht="15.6" x14ac:dyDescent="0.3">
      <c r="A9" s="51" t="s">
        <v>307</v>
      </c>
      <c r="B9" s="83">
        <v>-111231</v>
      </c>
      <c r="C9" s="83">
        <v>0</v>
      </c>
      <c r="D9" s="83">
        <v>-860734.41</v>
      </c>
      <c r="E9" s="83">
        <v>-2783066.8</v>
      </c>
      <c r="F9" s="83">
        <v>-903587</v>
      </c>
    </row>
    <row r="10" spans="1:6" s="3" customFormat="1" ht="15.6" x14ac:dyDescent="0.3">
      <c r="A10" s="52" t="s">
        <v>308</v>
      </c>
      <c r="B10" s="400">
        <f>SUM(B6:B9)</f>
        <v>147376.56</v>
      </c>
      <c r="C10" s="53">
        <f t="shared" ref="C10:F10" si="0">SUM(C6:C9)</f>
        <v>741517.25</v>
      </c>
      <c r="D10" s="53">
        <f>SUM(D6:D9)</f>
        <v>3773549.34</v>
      </c>
      <c r="E10" s="53">
        <f t="shared" si="0"/>
        <v>757634.99000000022</v>
      </c>
      <c r="F10" s="53">
        <f t="shared" si="0"/>
        <v>151533.41999999993</v>
      </c>
    </row>
    <row r="11" spans="1:6" s="3" customFormat="1" ht="15.6" x14ac:dyDescent="0.3"/>
    <row r="12" spans="1:6" s="3" customFormat="1" ht="31.2" x14ac:dyDescent="0.3">
      <c r="A12" s="54"/>
      <c r="B12" s="55" t="s">
        <v>127</v>
      </c>
      <c r="C12" s="55" t="s">
        <v>128</v>
      </c>
      <c r="D12" s="56" t="s">
        <v>129</v>
      </c>
    </row>
    <row r="13" spans="1:6" s="3" customFormat="1" ht="15.6" x14ac:dyDescent="0.3">
      <c r="A13" s="57" t="s">
        <v>309</v>
      </c>
      <c r="B13" s="450">
        <v>713</v>
      </c>
      <c r="C13" s="58">
        <v>500</v>
      </c>
      <c r="D13" s="59">
        <f>B13*C13</f>
        <v>356500</v>
      </c>
    </row>
    <row r="14" spans="1:6" s="3" customFormat="1" ht="15.6" x14ac:dyDescent="0.3"/>
    <row r="15" spans="1:6" s="63" customFormat="1" ht="31.2" x14ac:dyDescent="0.3">
      <c r="A15" s="390" t="s">
        <v>135</v>
      </c>
      <c r="B15" s="391" t="s">
        <v>142</v>
      </c>
      <c r="C15" s="391" t="s">
        <v>144</v>
      </c>
      <c r="D15" s="391" t="s">
        <v>322</v>
      </c>
      <c r="E15" s="391" t="s">
        <v>323</v>
      </c>
      <c r="F15" s="391" t="s">
        <v>145</v>
      </c>
    </row>
    <row r="16" spans="1:6" s="63" customFormat="1" ht="15.6" x14ac:dyDescent="0.3">
      <c r="A16" s="392" t="s">
        <v>310</v>
      </c>
      <c r="B16" s="83">
        <v>569014.69999999995</v>
      </c>
      <c r="C16" s="83">
        <v>119015.6</v>
      </c>
      <c r="D16" s="83">
        <v>0</v>
      </c>
      <c r="E16" s="83">
        <v>0</v>
      </c>
      <c r="F16" s="83">
        <v>449999.1</v>
      </c>
    </row>
    <row r="17" spans="1:6" s="63" customFormat="1" ht="15.6" x14ac:dyDescent="0.3">
      <c r="A17" s="64" t="s">
        <v>311</v>
      </c>
      <c r="B17" s="566">
        <f>SUM(C17:F18)</f>
        <v>449999.1</v>
      </c>
      <c r="C17" s="566">
        <v>0</v>
      </c>
      <c r="D17" s="566">
        <v>0</v>
      </c>
      <c r="E17" s="566">
        <v>0</v>
      </c>
      <c r="F17" s="566">
        <v>449999.1</v>
      </c>
    </row>
    <row r="18" spans="1:6" s="3" customFormat="1" ht="15.6" x14ac:dyDescent="0.3">
      <c r="A18" s="393" t="s">
        <v>146</v>
      </c>
      <c r="B18" s="567"/>
      <c r="C18" s="567"/>
      <c r="D18" s="567"/>
      <c r="E18" s="567"/>
      <c r="F18" s="567"/>
    </row>
    <row r="19" spans="1:6" s="63" customFormat="1" ht="15.6" x14ac:dyDescent="0.3">
      <c r="A19" s="64" t="s">
        <v>306</v>
      </c>
      <c r="B19" s="566">
        <f>SUM(C19:F20)</f>
        <v>4065269.05</v>
      </c>
      <c r="C19" s="566">
        <v>383558</v>
      </c>
      <c r="D19" s="566">
        <v>0</v>
      </c>
      <c r="E19" s="566">
        <v>3681711.05</v>
      </c>
      <c r="F19" s="566">
        <v>0</v>
      </c>
    </row>
    <row r="20" spans="1:6" s="63" customFormat="1" ht="15.6" x14ac:dyDescent="0.3">
      <c r="A20" s="394" t="s">
        <v>146</v>
      </c>
      <c r="B20" s="567"/>
      <c r="C20" s="567"/>
      <c r="D20" s="567"/>
      <c r="E20" s="567"/>
      <c r="F20" s="567"/>
    </row>
    <row r="21" spans="1:6" s="63" customFormat="1" ht="15.6" x14ac:dyDescent="0.3">
      <c r="A21" s="392" t="s">
        <v>307</v>
      </c>
      <c r="B21" s="83">
        <f>SUM(C21:F21)</f>
        <v>860734.40999999992</v>
      </c>
      <c r="C21" s="83">
        <v>410735.31</v>
      </c>
      <c r="D21" s="83">
        <v>0</v>
      </c>
      <c r="E21" s="83"/>
      <c r="F21" s="83">
        <v>449999.1</v>
      </c>
    </row>
    <row r="22" spans="1:6" s="63" customFormat="1" ht="15.6" x14ac:dyDescent="0.3">
      <c r="A22" s="392" t="s">
        <v>139</v>
      </c>
      <c r="B22" s="83">
        <f>SUM(C22:F22)</f>
        <v>3773549.34</v>
      </c>
      <c r="C22" s="83">
        <v>91838.29</v>
      </c>
      <c r="D22" s="83">
        <v>0</v>
      </c>
      <c r="E22" s="83">
        <v>3681711.05</v>
      </c>
      <c r="F22" s="83">
        <v>0</v>
      </c>
    </row>
    <row r="23" spans="1:6" s="3" customFormat="1" ht="15.6" x14ac:dyDescent="0.3"/>
    <row r="24" spans="1:6" s="3" customFormat="1" ht="15.6" x14ac:dyDescent="0.3"/>
    <row r="25" spans="1:6" s="3" customFormat="1" ht="15.6" x14ac:dyDescent="0.3">
      <c r="A25" s="1" t="s">
        <v>126</v>
      </c>
    </row>
    <row r="26" spans="1:6" s="3" customFormat="1" ht="15.6" x14ac:dyDescent="0.3"/>
    <row r="27" spans="1:6" s="3" customFormat="1" ht="31.2" x14ac:dyDescent="0.3">
      <c r="A27" s="54"/>
      <c r="B27" s="56" t="s">
        <v>130</v>
      </c>
      <c r="C27" s="55" t="s">
        <v>131</v>
      </c>
    </row>
    <row r="28" spans="1:6" s="3" customFormat="1" ht="15.6" x14ac:dyDescent="0.3">
      <c r="A28" s="57" t="s">
        <v>132</v>
      </c>
      <c r="B28" s="60">
        <v>45008.58</v>
      </c>
      <c r="C28" s="60">
        <v>247326.55</v>
      </c>
    </row>
    <row r="29" spans="1:6" s="3" customFormat="1" ht="15.6" x14ac:dyDescent="0.3">
      <c r="A29" s="57" t="s">
        <v>133</v>
      </c>
      <c r="B29" s="56" t="s">
        <v>134</v>
      </c>
      <c r="C29" s="60">
        <v>47326.55</v>
      </c>
    </row>
    <row r="30" spans="1:6" s="3" customFormat="1" ht="15.6" x14ac:dyDescent="0.3">
      <c r="A30" s="57" t="s">
        <v>135</v>
      </c>
      <c r="B30" s="60">
        <v>45008.58</v>
      </c>
      <c r="C30" s="60">
        <v>200000</v>
      </c>
    </row>
    <row r="31" spans="1:6" s="3" customFormat="1" ht="15.6" x14ac:dyDescent="0.3">
      <c r="A31" s="61" t="s">
        <v>136</v>
      </c>
      <c r="B31" s="62">
        <f>B30</f>
        <v>45008.58</v>
      </c>
      <c r="C31" s="62">
        <f>C29+C30</f>
        <v>247326.55</v>
      </c>
    </row>
    <row r="32" spans="1:6" s="3" customFormat="1" ht="15.6" x14ac:dyDescent="0.3"/>
    <row r="33" s="3" customFormat="1" ht="15.6" x14ac:dyDescent="0.3"/>
    <row r="34" s="3" customFormat="1" ht="15.6" x14ac:dyDescent="0.3"/>
    <row r="35" s="3" customFormat="1" ht="15.6" x14ac:dyDescent="0.3"/>
    <row r="36" s="3" customFormat="1" ht="15.6" x14ac:dyDescent="0.3"/>
    <row r="37" s="3" customFormat="1" ht="15.6" x14ac:dyDescent="0.3"/>
    <row r="38" s="3" customFormat="1" ht="15.6" x14ac:dyDescent="0.3"/>
    <row r="39" s="3" customFormat="1" ht="15.6" x14ac:dyDescent="0.3"/>
    <row r="40" s="3" customFormat="1" ht="15.6" x14ac:dyDescent="0.3"/>
    <row r="41" s="3" customFormat="1" ht="15.6" x14ac:dyDescent="0.3"/>
    <row r="42" s="3" customFormat="1" ht="15.6" x14ac:dyDescent="0.3"/>
    <row r="43" s="3" customFormat="1" ht="15.6" x14ac:dyDescent="0.3"/>
    <row r="44" s="3" customFormat="1" ht="15.6" x14ac:dyDescent="0.3"/>
    <row r="45" s="3" customFormat="1" ht="15.6" x14ac:dyDescent="0.3"/>
    <row r="46" s="3" customFormat="1" ht="15.6" x14ac:dyDescent="0.3"/>
    <row r="47" s="3" customFormat="1" ht="15.6" x14ac:dyDescent="0.3"/>
    <row r="48" s="3" customFormat="1" ht="15.6" x14ac:dyDescent="0.3"/>
    <row r="49" s="3" customFormat="1" ht="15.6" x14ac:dyDescent="0.3"/>
    <row r="50" s="3" customFormat="1" ht="15.6" x14ac:dyDescent="0.3"/>
    <row r="51" s="3" customFormat="1" ht="15.6" x14ac:dyDescent="0.3"/>
    <row r="52" s="3" customFormat="1" ht="15.6" x14ac:dyDescent="0.3"/>
  </sheetData>
  <mergeCells count="10">
    <mergeCell ref="F17:F18"/>
    <mergeCell ref="E17:E18"/>
    <mergeCell ref="D17:D18"/>
    <mergeCell ref="C17:C18"/>
    <mergeCell ref="B17:B18"/>
    <mergeCell ref="F19:F20"/>
    <mergeCell ref="E19:E20"/>
    <mergeCell ref="D19:D20"/>
    <mergeCell ref="C19:C20"/>
    <mergeCell ref="B19:B20"/>
  </mergeCells>
  <pageMargins left="0.7" right="0.7" top="0.78740157499999996" bottom="0.78740157499999996" header="0.3" footer="0.3"/>
  <pageSetup paperSize="9" scale="92" fitToHeight="0" orientation="portrait" horizontalDpi="300" verticalDpi="300" r:id="rId1"/>
  <ignoredErrors>
    <ignoredError sqref="A18 A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63"/>
  <sheetViews>
    <sheetView topLeftCell="A43" workbookViewId="0">
      <selection activeCell="B58" sqref="B58"/>
    </sheetView>
  </sheetViews>
  <sheetFormatPr defaultColWidth="9.109375" defaultRowHeight="14.4" x14ac:dyDescent="0.3"/>
  <cols>
    <col min="1" max="1" width="41.44140625" style="48" customWidth="1"/>
    <col min="2" max="2" width="55" style="48" customWidth="1"/>
    <col min="3" max="3" width="10.5546875" style="48" customWidth="1"/>
    <col min="4" max="16384" width="9.109375" style="48"/>
  </cols>
  <sheetData>
    <row r="1" spans="1:2" s="3" customFormat="1" ht="18" x14ac:dyDescent="0.3">
      <c r="A1" s="11" t="s">
        <v>157</v>
      </c>
    </row>
    <row r="2" spans="1:2" s="3" customFormat="1" ht="15.6" x14ac:dyDescent="0.3"/>
    <row r="3" spans="1:2" s="3" customFormat="1" ht="15.6" x14ac:dyDescent="0.3">
      <c r="A3" s="468" t="s">
        <v>158</v>
      </c>
      <c r="B3" s="469"/>
    </row>
    <row r="4" spans="1:2" s="3" customFormat="1" ht="15" customHeight="1" x14ac:dyDescent="0.3">
      <c r="A4" s="568"/>
      <c r="B4" s="568"/>
    </row>
    <row r="5" spans="1:2" s="3" customFormat="1" ht="15" customHeight="1" x14ac:dyDescent="0.3">
      <c r="A5" s="467" t="s">
        <v>497</v>
      </c>
    </row>
    <row r="6" spans="1:2" s="3" customFormat="1" ht="15" customHeight="1" x14ac:dyDescent="0.3">
      <c r="A6" s="12" t="s">
        <v>498</v>
      </c>
    </row>
    <row r="7" spans="1:2" s="3" customFormat="1" ht="15" customHeight="1" x14ac:dyDescent="0.3">
      <c r="A7" s="12" t="s">
        <v>501</v>
      </c>
    </row>
    <row r="8" spans="1:2" s="3" customFormat="1" ht="15" customHeight="1" x14ac:dyDescent="0.3">
      <c r="A8" s="12" t="s">
        <v>502</v>
      </c>
    </row>
    <row r="9" spans="1:2" s="3" customFormat="1" ht="15" customHeight="1" x14ac:dyDescent="0.3">
      <c r="A9" s="12" t="s">
        <v>499</v>
      </c>
    </row>
    <row r="10" spans="1:2" s="3" customFormat="1" ht="15" customHeight="1" x14ac:dyDescent="0.3">
      <c r="A10" s="3" t="s">
        <v>500</v>
      </c>
    </row>
    <row r="11" spans="1:2" s="3" customFormat="1" ht="15" customHeight="1" x14ac:dyDescent="0.3">
      <c r="A11" s="470"/>
      <c r="B11" s="470"/>
    </row>
    <row r="12" spans="1:2" s="3" customFormat="1" ht="15" customHeight="1" x14ac:dyDescent="0.3">
      <c r="A12" s="471" t="s">
        <v>503</v>
      </c>
    </row>
    <row r="13" spans="1:2" s="3" customFormat="1" ht="15" customHeight="1" x14ac:dyDescent="0.3">
      <c r="A13" s="3" t="s">
        <v>504</v>
      </c>
    </row>
    <row r="14" spans="1:2" s="3" customFormat="1" ht="15" customHeight="1" x14ac:dyDescent="0.3">
      <c r="A14" s="3" t="s">
        <v>505</v>
      </c>
    </row>
    <row r="15" spans="1:2" s="3" customFormat="1" ht="15" customHeight="1" x14ac:dyDescent="0.3">
      <c r="A15" s="12" t="s">
        <v>506</v>
      </c>
    </row>
    <row r="16" spans="1:2" s="3" customFormat="1" ht="15" customHeight="1" x14ac:dyDescent="0.3">
      <c r="A16" s="12" t="s">
        <v>507</v>
      </c>
    </row>
    <row r="17" spans="1:2" s="3" customFormat="1" ht="15" customHeight="1" x14ac:dyDescent="0.3">
      <c r="A17" s="470" t="s">
        <v>508</v>
      </c>
      <c r="B17" s="470"/>
    </row>
    <row r="18" spans="1:2" s="3" customFormat="1" ht="15" customHeight="1" x14ac:dyDescent="0.3">
      <c r="A18" s="3" t="s">
        <v>509</v>
      </c>
      <c r="B18" s="470"/>
    </row>
    <row r="19" spans="1:2" s="3" customFormat="1" ht="15" customHeight="1" x14ac:dyDescent="0.3">
      <c r="A19" s="3" t="s">
        <v>510</v>
      </c>
      <c r="B19" s="470"/>
    </row>
    <row r="20" spans="1:2" s="3" customFormat="1" ht="15" customHeight="1" x14ac:dyDescent="0.3">
      <c r="A20" s="470"/>
      <c r="B20" s="470"/>
    </row>
    <row r="21" spans="1:2" s="3" customFormat="1" ht="15.6" x14ac:dyDescent="0.3">
      <c r="A21" s="469"/>
      <c r="B21" s="469"/>
    </row>
    <row r="22" spans="1:2" s="3" customFormat="1" ht="15.6" x14ac:dyDescent="0.3">
      <c r="A22" s="1" t="s">
        <v>159</v>
      </c>
    </row>
    <row r="23" spans="1:2" s="3" customFormat="1" ht="15.75" customHeight="1" x14ac:dyDescent="0.3">
      <c r="A23" s="569"/>
      <c r="B23" s="569"/>
    </row>
    <row r="24" spans="1:2" s="3" customFormat="1" ht="15.75" customHeight="1" x14ac:dyDescent="0.3">
      <c r="A24" s="569" t="s">
        <v>368</v>
      </c>
      <c r="B24" s="569"/>
    </row>
    <row r="25" spans="1:2" s="3" customFormat="1" ht="15.6" x14ac:dyDescent="0.3">
      <c r="A25" s="3" t="s">
        <v>369</v>
      </c>
    </row>
    <row r="26" spans="1:2" s="3" customFormat="1" ht="15.6" x14ac:dyDescent="0.3">
      <c r="A26" s="3" t="s">
        <v>370</v>
      </c>
    </row>
    <row r="27" spans="1:2" s="3" customFormat="1" ht="15.6" x14ac:dyDescent="0.3">
      <c r="A27" s="454" t="s">
        <v>381</v>
      </c>
    </row>
    <row r="28" spans="1:2" s="3" customFormat="1" ht="15.6" x14ac:dyDescent="0.3">
      <c r="A28" s="455" t="s">
        <v>382</v>
      </c>
    </row>
    <row r="29" spans="1:2" s="3" customFormat="1" ht="15.6" x14ac:dyDescent="0.3">
      <c r="A29" s="454" t="s">
        <v>383</v>
      </c>
    </row>
    <row r="30" spans="1:2" s="3" customFormat="1" ht="15.6" x14ac:dyDescent="0.3">
      <c r="A30" s="454" t="s">
        <v>384</v>
      </c>
    </row>
    <row r="31" spans="1:2" s="3" customFormat="1" ht="15.6" x14ac:dyDescent="0.3">
      <c r="A31" s="454" t="s">
        <v>385</v>
      </c>
    </row>
    <row r="32" spans="1:2" s="3" customFormat="1" ht="15.6" x14ac:dyDescent="0.3">
      <c r="A32" s="454" t="s">
        <v>386</v>
      </c>
    </row>
    <row r="33" spans="1:2" s="3" customFormat="1" ht="15.6" x14ac:dyDescent="0.3">
      <c r="A33" s="454" t="s">
        <v>387</v>
      </c>
    </row>
    <row r="34" spans="1:2" s="3" customFormat="1" ht="15.6" x14ac:dyDescent="0.3">
      <c r="A34" s="454"/>
    </row>
    <row r="35" spans="1:2" s="3" customFormat="1" ht="15.6" x14ac:dyDescent="0.3">
      <c r="A35" s="3" t="s">
        <v>371</v>
      </c>
    </row>
    <row r="36" spans="1:2" s="3" customFormat="1" ht="15.6" x14ac:dyDescent="0.3">
      <c r="A36" s="3" t="s">
        <v>372</v>
      </c>
    </row>
    <row r="37" spans="1:2" s="3" customFormat="1" ht="15.6" x14ac:dyDescent="0.3">
      <c r="A37" s="3" t="s">
        <v>388</v>
      </c>
    </row>
    <row r="38" spans="1:2" s="3" customFormat="1" ht="15.6" x14ac:dyDescent="0.3">
      <c r="A38" s="3" t="s">
        <v>373</v>
      </c>
    </row>
    <row r="39" spans="1:2" s="3" customFormat="1" ht="15.6" x14ac:dyDescent="0.3">
      <c r="A39" s="3" t="s">
        <v>374</v>
      </c>
    </row>
    <row r="40" spans="1:2" s="3" customFormat="1" ht="15.6" x14ac:dyDescent="0.3">
      <c r="A40" s="3" t="s">
        <v>375</v>
      </c>
    </row>
    <row r="41" spans="1:2" s="3" customFormat="1" ht="15.6" x14ac:dyDescent="0.3">
      <c r="A41" s="3" t="s">
        <v>390</v>
      </c>
    </row>
    <row r="42" spans="1:2" s="3" customFormat="1" ht="15.6" x14ac:dyDescent="0.3">
      <c r="A42" s="3" t="s">
        <v>376</v>
      </c>
    </row>
    <row r="43" spans="1:2" s="3" customFormat="1" ht="15.6" x14ac:dyDescent="0.3">
      <c r="A43" s="3" t="s">
        <v>377</v>
      </c>
    </row>
    <row r="44" spans="1:2" s="3" customFormat="1" ht="15.6" x14ac:dyDescent="0.3">
      <c r="A44" s="3" t="s">
        <v>391</v>
      </c>
    </row>
    <row r="45" spans="1:2" ht="15.6" x14ac:dyDescent="0.3">
      <c r="A45" s="3" t="s">
        <v>378</v>
      </c>
      <c r="B45" s="3"/>
    </row>
    <row r="46" spans="1:2" ht="15.6" x14ac:dyDescent="0.3">
      <c r="A46" s="3"/>
      <c r="B46" s="3"/>
    </row>
    <row r="47" spans="1:2" ht="15.6" x14ac:dyDescent="0.3">
      <c r="A47" s="3"/>
      <c r="B47" s="3"/>
    </row>
    <row r="48" spans="1:2" ht="15.6" x14ac:dyDescent="0.3">
      <c r="A48" s="3" t="s">
        <v>379</v>
      </c>
      <c r="B48" s="3"/>
    </row>
    <row r="49" spans="1:2" ht="15.6" x14ac:dyDescent="0.3">
      <c r="A49" s="3"/>
      <c r="B49" s="3"/>
    </row>
    <row r="50" spans="1:2" ht="15.6" x14ac:dyDescent="0.3">
      <c r="A50" s="3" t="s">
        <v>380</v>
      </c>
      <c r="B50" s="3"/>
    </row>
    <row r="51" spans="1:2" ht="15.6" x14ac:dyDescent="0.3">
      <c r="A51" s="3" t="s">
        <v>392</v>
      </c>
      <c r="B51" s="3"/>
    </row>
    <row r="52" spans="1:2" ht="15.6" x14ac:dyDescent="0.3">
      <c r="A52" s="3"/>
      <c r="B52" s="3"/>
    </row>
    <row r="53" spans="1:2" ht="15.6" x14ac:dyDescent="0.3">
      <c r="A53" s="3" t="s">
        <v>389</v>
      </c>
      <c r="B53" s="3"/>
    </row>
    <row r="56" spans="1:2" ht="15.6" x14ac:dyDescent="0.3">
      <c r="A56" s="1" t="s">
        <v>160</v>
      </c>
    </row>
    <row r="57" spans="1:2" ht="15.6" x14ac:dyDescent="0.3">
      <c r="A57" s="3"/>
    </row>
    <row r="58" spans="1:2" ht="15.6" x14ac:dyDescent="0.3">
      <c r="A58" s="3" t="s">
        <v>162</v>
      </c>
      <c r="B58" s="48" t="s">
        <v>529</v>
      </c>
    </row>
    <row r="59" spans="1:2" ht="15.6" x14ac:dyDescent="0.3">
      <c r="A59" s="3" t="s">
        <v>161</v>
      </c>
    </row>
    <row r="60" spans="1:2" ht="15.6" x14ac:dyDescent="0.3">
      <c r="A60" s="3" t="s">
        <v>163</v>
      </c>
    </row>
    <row r="61" spans="1:2" ht="15.6" x14ac:dyDescent="0.3">
      <c r="A61" s="3" t="s">
        <v>164</v>
      </c>
    </row>
    <row r="62" spans="1:2" ht="15.6" x14ac:dyDescent="0.3">
      <c r="A62" s="3" t="s">
        <v>165</v>
      </c>
    </row>
    <row r="63" spans="1:2" ht="15.6" x14ac:dyDescent="0.3">
      <c r="A63" s="3" t="s">
        <v>166</v>
      </c>
    </row>
  </sheetData>
  <mergeCells count="3">
    <mergeCell ref="A4:B4"/>
    <mergeCell ref="A23:B23"/>
    <mergeCell ref="A24:B24"/>
  </mergeCells>
  <pageMargins left="0.7" right="0.7" top="0.78740157499999996" bottom="0.78740157499999996" header="0.3" footer="0.3"/>
  <pageSetup paperSize="9" scale="95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64"/>
  <sheetViews>
    <sheetView topLeftCell="A7" workbookViewId="0">
      <selection activeCell="A17" sqref="A17"/>
    </sheetView>
  </sheetViews>
  <sheetFormatPr defaultColWidth="9.109375" defaultRowHeight="14.4" x14ac:dyDescent="0.3"/>
  <cols>
    <col min="1" max="1" width="32.5546875" style="48" customWidth="1"/>
    <col min="2" max="2" width="15.6640625" style="48" customWidth="1"/>
    <col min="3" max="3" width="10.5546875" style="48" customWidth="1"/>
    <col min="4" max="16384" width="9.109375" style="48"/>
  </cols>
  <sheetData>
    <row r="1" spans="1:2" s="3" customFormat="1" ht="18" x14ac:dyDescent="0.3">
      <c r="A1" s="11" t="s">
        <v>167</v>
      </c>
    </row>
    <row r="2" spans="1:2" s="3" customFormat="1" ht="15.6" x14ac:dyDescent="0.3"/>
    <row r="3" spans="1:2" s="3" customFormat="1" ht="15.6" x14ac:dyDescent="0.3">
      <c r="A3" s="1" t="s">
        <v>168</v>
      </c>
    </row>
    <row r="4" spans="1:2" s="3" customFormat="1" ht="15.6" x14ac:dyDescent="0.3">
      <c r="A4" s="1"/>
    </row>
    <row r="5" spans="1:2" s="3" customFormat="1" ht="15.6" x14ac:dyDescent="0.3">
      <c r="A5" s="1" t="s">
        <v>169</v>
      </c>
    </row>
    <row r="6" spans="1:2" s="3" customFormat="1" ht="15.6" x14ac:dyDescent="0.3">
      <c r="A6" s="1"/>
    </row>
    <row r="7" spans="1:2" s="3" customFormat="1" ht="15.6" x14ac:dyDescent="0.3">
      <c r="A7" s="8" t="s">
        <v>174</v>
      </c>
      <c r="B7" s="8" t="s">
        <v>175</v>
      </c>
    </row>
    <row r="8" spans="1:2" s="3" customFormat="1" ht="15.6" x14ac:dyDescent="0.3">
      <c r="A8" s="84" t="s">
        <v>481</v>
      </c>
      <c r="B8" s="85">
        <v>121604</v>
      </c>
    </row>
    <row r="9" spans="1:2" s="3" customFormat="1" ht="15.6" x14ac:dyDescent="0.3">
      <c r="A9" s="84" t="s">
        <v>481</v>
      </c>
      <c r="B9" s="85">
        <v>247697</v>
      </c>
    </row>
    <row r="10" spans="1:2" s="3" customFormat="1" ht="15.6" x14ac:dyDescent="0.3">
      <c r="A10" s="84"/>
      <c r="B10" s="85">
        <v>0</v>
      </c>
    </row>
    <row r="11" spans="1:2" s="3" customFormat="1" ht="15.6" x14ac:dyDescent="0.3">
      <c r="A11" s="84"/>
      <c r="B11" s="85">
        <v>0</v>
      </c>
    </row>
    <row r="12" spans="1:2" s="3" customFormat="1" ht="15.6" x14ac:dyDescent="0.3">
      <c r="A12" s="84"/>
      <c r="B12" s="85">
        <v>0</v>
      </c>
    </row>
    <row r="13" spans="1:2" s="3" customFormat="1" ht="15.6" x14ac:dyDescent="0.3">
      <c r="A13" s="84"/>
      <c r="B13" s="85">
        <v>0</v>
      </c>
    </row>
    <row r="14" spans="1:2" s="3" customFormat="1" ht="15.6" x14ac:dyDescent="0.3">
      <c r="A14" s="145" t="s">
        <v>32</v>
      </c>
      <c r="B14" s="146">
        <f>SUM(B8:B13)</f>
        <v>369301</v>
      </c>
    </row>
    <row r="15" spans="1:2" s="3" customFormat="1" ht="15.6" x14ac:dyDescent="0.3">
      <c r="A15" s="12"/>
    </row>
    <row r="16" spans="1:2" s="3" customFormat="1" ht="15.6" x14ac:dyDescent="0.3">
      <c r="A16" s="1" t="s">
        <v>170</v>
      </c>
    </row>
    <row r="17" spans="1:2" s="3" customFormat="1" ht="15.6" x14ac:dyDescent="0.3">
      <c r="A17" s="12" t="s">
        <v>530</v>
      </c>
    </row>
    <row r="18" spans="1:2" s="3" customFormat="1" ht="15.6" x14ac:dyDescent="0.3">
      <c r="A18" s="8" t="s">
        <v>174</v>
      </c>
      <c r="B18" s="8" t="s">
        <v>175</v>
      </c>
    </row>
    <row r="19" spans="1:2" s="3" customFormat="1" ht="15.6" x14ac:dyDescent="0.3">
      <c r="A19" s="84"/>
      <c r="B19" s="85">
        <v>0</v>
      </c>
    </row>
    <row r="20" spans="1:2" s="3" customFormat="1" ht="15.6" x14ac:dyDescent="0.3">
      <c r="A20" s="84"/>
      <c r="B20" s="85">
        <v>0</v>
      </c>
    </row>
    <row r="21" spans="1:2" s="3" customFormat="1" ht="15.6" x14ac:dyDescent="0.3">
      <c r="A21" s="84"/>
      <c r="B21" s="85">
        <v>0</v>
      </c>
    </row>
    <row r="22" spans="1:2" s="3" customFormat="1" ht="15.6" x14ac:dyDescent="0.3">
      <c r="A22" s="84"/>
      <c r="B22" s="85">
        <v>0</v>
      </c>
    </row>
    <row r="23" spans="1:2" s="3" customFormat="1" ht="15.6" x14ac:dyDescent="0.3">
      <c r="A23" s="84"/>
      <c r="B23" s="85">
        <v>0</v>
      </c>
    </row>
    <row r="24" spans="1:2" s="3" customFormat="1" ht="15.6" x14ac:dyDescent="0.3">
      <c r="A24" s="84"/>
      <c r="B24" s="85">
        <v>0</v>
      </c>
    </row>
    <row r="25" spans="1:2" s="3" customFormat="1" ht="15.6" x14ac:dyDescent="0.3">
      <c r="A25" s="145" t="s">
        <v>32</v>
      </c>
      <c r="B25" s="146">
        <f>SUM(B19:B24)</f>
        <v>0</v>
      </c>
    </row>
    <row r="26" spans="1:2" s="3" customFormat="1" ht="15.6" x14ac:dyDescent="0.3">
      <c r="A26" s="66"/>
      <c r="B26" s="86"/>
    </row>
    <row r="27" spans="1:2" s="3" customFormat="1" ht="15.6" x14ac:dyDescent="0.3">
      <c r="A27" s="1" t="s">
        <v>208</v>
      </c>
    </row>
    <row r="28" spans="1:2" s="3" customFormat="1" ht="15.6" x14ac:dyDescent="0.3">
      <c r="A28" s="12"/>
    </row>
    <row r="29" spans="1:2" s="3" customFormat="1" ht="15.6" x14ac:dyDescent="0.3">
      <c r="A29" s="8" t="s">
        <v>174</v>
      </c>
      <c r="B29" s="8" t="s">
        <v>175</v>
      </c>
    </row>
    <row r="30" spans="1:2" s="3" customFormat="1" ht="15.6" x14ac:dyDescent="0.3">
      <c r="A30" s="84" t="s">
        <v>481</v>
      </c>
      <c r="B30" s="85">
        <v>237591.7</v>
      </c>
    </row>
    <row r="31" spans="1:2" s="3" customFormat="1" ht="15.6" x14ac:dyDescent="0.3">
      <c r="A31" s="84"/>
      <c r="B31" s="85">
        <v>0</v>
      </c>
    </row>
    <row r="32" spans="1:2" s="3" customFormat="1" ht="15.6" x14ac:dyDescent="0.3">
      <c r="A32" s="84"/>
      <c r="B32" s="85">
        <v>0</v>
      </c>
    </row>
    <row r="33" spans="1:2" s="3" customFormat="1" ht="15.6" x14ac:dyDescent="0.3">
      <c r="A33" s="84"/>
      <c r="B33" s="85">
        <v>0</v>
      </c>
    </row>
    <row r="34" spans="1:2" s="3" customFormat="1" ht="15.6" x14ac:dyDescent="0.3">
      <c r="A34" s="84"/>
      <c r="B34" s="85">
        <v>0</v>
      </c>
    </row>
    <row r="35" spans="1:2" s="3" customFormat="1" ht="15.6" x14ac:dyDescent="0.3">
      <c r="A35" s="84"/>
      <c r="B35" s="85">
        <v>0</v>
      </c>
    </row>
    <row r="36" spans="1:2" s="3" customFormat="1" ht="15.6" x14ac:dyDescent="0.3">
      <c r="A36" s="145" t="s">
        <v>32</v>
      </c>
      <c r="B36" s="146">
        <f>SUM(B30:B35)</f>
        <v>237591.7</v>
      </c>
    </row>
    <row r="37" spans="1:2" s="3" customFormat="1" ht="15.6" x14ac:dyDescent="0.3">
      <c r="A37" s="66"/>
      <c r="B37" s="86"/>
    </row>
    <row r="38" spans="1:2" s="3" customFormat="1" ht="15.6" x14ac:dyDescent="0.3">
      <c r="A38" s="1" t="s">
        <v>173</v>
      </c>
    </row>
    <row r="39" spans="1:2" s="3" customFormat="1" ht="15.6" x14ac:dyDescent="0.3">
      <c r="A39" s="12"/>
    </row>
    <row r="40" spans="1:2" s="3" customFormat="1" ht="15.6" x14ac:dyDescent="0.3">
      <c r="A40" s="12"/>
    </row>
    <row r="41" spans="1:2" s="3" customFormat="1" ht="15.6" x14ac:dyDescent="0.3">
      <c r="A41" s="12"/>
    </row>
    <row r="42" spans="1:2" s="3" customFormat="1" ht="15.6" x14ac:dyDescent="0.3">
      <c r="A42" s="1" t="s">
        <v>172</v>
      </c>
    </row>
    <row r="43" spans="1:2" s="3" customFormat="1" ht="15.6" x14ac:dyDescent="0.3">
      <c r="A43" s="1"/>
    </row>
    <row r="44" spans="1:2" s="3" customFormat="1" ht="15.6" x14ac:dyDescent="0.3">
      <c r="A44" s="1"/>
    </row>
    <row r="45" spans="1:2" s="3" customFormat="1" ht="15.6" x14ac:dyDescent="0.3"/>
    <row r="46" spans="1:2" s="3" customFormat="1" ht="15.6" x14ac:dyDescent="0.3">
      <c r="A46" s="1" t="s">
        <v>171</v>
      </c>
    </row>
    <row r="47" spans="1:2" s="3" customFormat="1" ht="15.6" x14ac:dyDescent="0.3"/>
    <row r="48" spans="1:2" s="3" customFormat="1" ht="15.6" x14ac:dyDescent="0.3"/>
    <row r="49" s="3" customFormat="1" ht="15.6" x14ac:dyDescent="0.3"/>
    <row r="50" s="3" customFormat="1" ht="15.6" x14ac:dyDescent="0.3"/>
    <row r="51" s="3" customFormat="1" ht="15.6" x14ac:dyDescent="0.3"/>
    <row r="52" s="3" customFormat="1" ht="15.6" x14ac:dyDescent="0.3"/>
    <row r="53" s="3" customFormat="1" ht="15.6" x14ac:dyDescent="0.3"/>
    <row r="54" s="3" customFormat="1" ht="15.6" x14ac:dyDescent="0.3"/>
    <row r="55" s="3" customFormat="1" ht="15.6" x14ac:dyDescent="0.3"/>
    <row r="56" s="3" customFormat="1" ht="15.6" x14ac:dyDescent="0.3"/>
    <row r="57" s="3" customFormat="1" ht="15.6" x14ac:dyDescent="0.3"/>
    <row r="58" s="3" customFormat="1" ht="15.6" x14ac:dyDescent="0.3"/>
    <row r="59" s="3" customFormat="1" ht="15.6" x14ac:dyDescent="0.3"/>
    <row r="60" s="3" customFormat="1" ht="15.6" x14ac:dyDescent="0.3"/>
    <row r="61" s="3" customFormat="1" ht="15.6" x14ac:dyDescent="0.3"/>
    <row r="62" s="3" customFormat="1" ht="15.6" x14ac:dyDescent="0.3"/>
    <row r="63" s="3" customFormat="1" ht="15.6" x14ac:dyDescent="0.3"/>
    <row r="64" s="3" customFormat="1" ht="15.6" x14ac:dyDescent="0.3"/>
  </sheetData>
  <pageMargins left="0.7" right="0.7" top="0.78740157499999996" bottom="0.78740157499999996" header="0.3" footer="0.3"/>
  <pageSetup paperSize="9" fitToHeight="0" orientation="portrait" horizontalDpi="300" verticalDpi="300" r:id="rId1"/>
  <ignoredErrors>
    <ignoredError sqref="B14 B25 B3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22"/>
  <sheetViews>
    <sheetView workbookViewId="0">
      <selection activeCell="B24" sqref="B24"/>
    </sheetView>
  </sheetViews>
  <sheetFormatPr defaultColWidth="9.109375" defaultRowHeight="14.4" x14ac:dyDescent="0.3"/>
  <cols>
    <col min="1" max="1" width="11.5546875" style="48" customWidth="1"/>
    <col min="2" max="2" width="99.6640625" style="48" customWidth="1"/>
    <col min="3" max="16384" width="9.109375" style="48"/>
  </cols>
  <sheetData>
    <row r="1" spans="1:2" s="3" customFormat="1" ht="18" x14ac:dyDescent="0.3">
      <c r="A1" s="11" t="s">
        <v>176</v>
      </c>
    </row>
    <row r="2" spans="1:2" s="3" customFormat="1" ht="15.6" x14ac:dyDescent="0.3"/>
    <row r="3" spans="1:2" s="3" customFormat="1" ht="141" customHeight="1" x14ac:dyDescent="0.3">
      <c r="A3" s="569"/>
      <c r="B3" s="569"/>
    </row>
    <row r="4" spans="1:2" s="3" customFormat="1" ht="15.6" x14ac:dyDescent="0.3"/>
    <row r="7" spans="1:2" ht="18" x14ac:dyDescent="0.3">
      <c r="A7" s="11" t="s">
        <v>177</v>
      </c>
    </row>
    <row r="8" spans="1:2" x14ac:dyDescent="0.3">
      <c r="A8" s="48" t="s">
        <v>178</v>
      </c>
      <c r="B8" s="48" t="s">
        <v>483</v>
      </c>
    </row>
    <row r="9" spans="1:2" x14ac:dyDescent="0.3">
      <c r="A9" s="48" t="s">
        <v>178</v>
      </c>
      <c r="B9" s="48" t="s">
        <v>154</v>
      </c>
    </row>
    <row r="10" spans="1:2" x14ac:dyDescent="0.3">
      <c r="A10" s="48" t="s">
        <v>179</v>
      </c>
      <c r="B10" s="48" t="s">
        <v>484</v>
      </c>
    </row>
    <row r="11" spans="1:2" x14ac:dyDescent="0.3">
      <c r="A11" s="48" t="s">
        <v>180</v>
      </c>
      <c r="B11" s="48" t="s">
        <v>485</v>
      </c>
    </row>
    <row r="12" spans="1:2" x14ac:dyDescent="0.3">
      <c r="A12" s="48" t="s">
        <v>181</v>
      </c>
      <c r="B12" s="48" t="s">
        <v>393</v>
      </c>
    </row>
    <row r="13" spans="1:2" ht="15.6" x14ac:dyDescent="0.3">
      <c r="A13" s="48" t="s">
        <v>182</v>
      </c>
      <c r="B13" s="3" t="s">
        <v>482</v>
      </c>
    </row>
    <row r="22" spans="1:2" x14ac:dyDescent="0.3">
      <c r="A22" s="48" t="s">
        <v>183</v>
      </c>
      <c r="B22" s="476">
        <v>45342</v>
      </c>
    </row>
  </sheetData>
  <mergeCells count="1">
    <mergeCell ref="A3:B3"/>
  </mergeCells>
  <pageMargins left="0.7" right="0.7" top="0.78740157499999996" bottom="0.78740157499999996" header="0.3" footer="0.3"/>
  <pageSetup paperSize="9" scale="80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9"/>
  <sheetViews>
    <sheetView workbookViewId="0">
      <selection activeCell="E30" sqref="E30"/>
    </sheetView>
  </sheetViews>
  <sheetFormatPr defaultColWidth="8.88671875" defaultRowHeight="14.4" x14ac:dyDescent="0.3"/>
  <cols>
    <col min="1" max="1" width="8.5546875" style="188" customWidth="1"/>
    <col min="2" max="2" width="33.6640625" style="188" customWidth="1"/>
    <col min="3" max="3" width="9.109375" style="188" bestFit="1" customWidth="1"/>
    <col min="4" max="4" width="11.88671875" style="188" bestFit="1" customWidth="1"/>
    <col min="5" max="5" width="6.88671875" style="188" customWidth="1"/>
    <col min="6" max="6" width="9.109375" style="188" bestFit="1" customWidth="1"/>
    <col min="7" max="7" width="11.88671875" style="188" bestFit="1" customWidth="1"/>
    <col min="8" max="8" width="7.33203125" style="188" customWidth="1"/>
    <col min="9" max="9" width="9.109375" style="188" bestFit="1" customWidth="1"/>
    <col min="10" max="10" width="9" style="188" bestFit="1" customWidth="1"/>
    <col min="11" max="16384" width="8.88671875" style="48"/>
  </cols>
  <sheetData>
    <row r="1" spans="1:10" x14ac:dyDescent="0.3">
      <c r="A1" s="48" t="s">
        <v>206</v>
      </c>
      <c r="B1" s="187"/>
    </row>
    <row r="2" spans="1:10" ht="15" thickBot="1" x14ac:dyDescent="0.35">
      <c r="B2" s="187"/>
    </row>
    <row r="3" spans="1:10" ht="15" thickBot="1" x14ac:dyDescent="0.35">
      <c r="A3" s="187" t="s">
        <v>238</v>
      </c>
      <c r="B3" s="147" t="s">
        <v>239</v>
      </c>
      <c r="C3" s="148">
        <v>2023</v>
      </c>
      <c r="D3" s="149"/>
      <c r="E3" s="148" t="s">
        <v>240</v>
      </c>
      <c r="F3" s="189"/>
      <c r="G3" s="189"/>
      <c r="H3" s="189"/>
      <c r="I3" s="189"/>
      <c r="J3" s="190"/>
    </row>
    <row r="4" spans="1:10" ht="15" thickBot="1" x14ac:dyDescent="0.35">
      <c r="B4" s="570" t="s">
        <v>318</v>
      </c>
      <c r="C4" s="573" t="s">
        <v>184</v>
      </c>
      <c r="D4" s="574"/>
      <c r="E4" s="574"/>
      <c r="F4" s="574"/>
      <c r="G4" s="574"/>
      <c r="H4" s="574"/>
      <c r="I4" s="575" t="s">
        <v>185</v>
      </c>
      <c r="J4" s="576"/>
    </row>
    <row r="5" spans="1:10" ht="15" thickBot="1" x14ac:dyDescent="0.35">
      <c r="A5" s="187"/>
      <c r="B5" s="571"/>
      <c r="C5" s="579" t="s">
        <v>186</v>
      </c>
      <c r="D5" s="580"/>
      <c r="E5" s="580"/>
      <c r="F5" s="579" t="s">
        <v>187</v>
      </c>
      <c r="G5" s="580"/>
      <c r="H5" s="580"/>
      <c r="I5" s="577"/>
      <c r="J5" s="578"/>
    </row>
    <row r="6" spans="1:10" ht="15" thickBot="1" x14ac:dyDescent="0.35">
      <c r="A6" s="187"/>
      <c r="B6" s="572"/>
      <c r="C6" s="191" t="s">
        <v>241</v>
      </c>
      <c r="D6" s="192" t="s">
        <v>189</v>
      </c>
      <c r="E6" s="193" t="s">
        <v>190</v>
      </c>
      <c r="F6" s="194" t="s">
        <v>188</v>
      </c>
      <c r="G6" s="195" t="s">
        <v>191</v>
      </c>
      <c r="H6" s="196" t="s">
        <v>190</v>
      </c>
      <c r="I6" s="191" t="s">
        <v>188</v>
      </c>
      <c r="J6" s="197" t="s">
        <v>189</v>
      </c>
    </row>
    <row r="7" spans="1:10" ht="15" thickBot="1" x14ac:dyDescent="0.35">
      <c r="A7" s="187" t="s">
        <v>242</v>
      </c>
      <c r="B7" s="198" t="s">
        <v>243</v>
      </c>
      <c r="C7" s="199">
        <f>C8+C13</f>
        <v>20991</v>
      </c>
      <c r="D7" s="200">
        <f>D8+D13</f>
        <v>21075</v>
      </c>
      <c r="E7" s="201">
        <f>D7/C7*100</f>
        <v>100.40017150207233</v>
      </c>
      <c r="F7" s="202" t="s">
        <v>192</v>
      </c>
      <c r="G7" s="203" t="s">
        <v>192</v>
      </c>
      <c r="H7" s="203" t="s">
        <v>192</v>
      </c>
      <c r="I7" s="204" t="s">
        <v>192</v>
      </c>
      <c r="J7" s="205" t="s">
        <v>192</v>
      </c>
    </row>
    <row r="8" spans="1:10" x14ac:dyDescent="0.3">
      <c r="A8" s="187" t="s">
        <v>244</v>
      </c>
      <c r="B8" s="206" t="s">
        <v>193</v>
      </c>
      <c r="C8" s="207">
        <f>SUM(C9:C10)</f>
        <v>11008</v>
      </c>
      <c r="D8" s="208">
        <f>SUM(D9:D10)</f>
        <v>10907</v>
      </c>
      <c r="E8" s="209">
        <f>D8/C8*100</f>
        <v>99.082485465116278</v>
      </c>
      <c r="F8" s="210" t="s">
        <v>192</v>
      </c>
      <c r="G8" s="211" t="s">
        <v>192</v>
      </c>
      <c r="H8" s="211" t="s">
        <v>192</v>
      </c>
      <c r="I8" s="212">
        <f>I11+I12+I18+I19</f>
        <v>7720</v>
      </c>
      <c r="J8" s="213">
        <f>J11+J12+J18+J19</f>
        <v>8198</v>
      </c>
    </row>
    <row r="9" spans="1:10" x14ac:dyDescent="0.3">
      <c r="A9" s="187" t="s">
        <v>244</v>
      </c>
      <c r="B9" s="214" t="s">
        <v>337</v>
      </c>
      <c r="C9" s="215">
        <v>6456</v>
      </c>
      <c r="D9" s="216">
        <v>6456</v>
      </c>
      <c r="E9" s="217">
        <f t="shared" ref="E9:E55" si="0">D9/C9*100</f>
        <v>100</v>
      </c>
      <c r="F9" s="218" t="s">
        <v>192</v>
      </c>
      <c r="G9" s="219" t="s">
        <v>192</v>
      </c>
      <c r="H9" s="219" t="s">
        <v>192</v>
      </c>
      <c r="I9" s="220" t="s">
        <v>192</v>
      </c>
      <c r="J9" s="221" t="s">
        <v>192</v>
      </c>
    </row>
    <row r="10" spans="1:10" x14ac:dyDescent="0.3">
      <c r="A10" s="187" t="s">
        <v>244</v>
      </c>
      <c r="B10" s="214" t="s">
        <v>195</v>
      </c>
      <c r="C10" s="215">
        <v>4552</v>
      </c>
      <c r="D10" s="216">
        <v>4451</v>
      </c>
      <c r="E10" s="217">
        <f t="shared" si="0"/>
        <v>97.781195079086118</v>
      </c>
      <c r="F10" s="218" t="s">
        <v>192</v>
      </c>
      <c r="G10" s="219" t="s">
        <v>192</v>
      </c>
      <c r="H10" s="219" t="s">
        <v>192</v>
      </c>
      <c r="I10" s="222" t="s">
        <v>192</v>
      </c>
      <c r="J10" s="221" t="s">
        <v>192</v>
      </c>
    </row>
    <row r="11" spans="1:10" x14ac:dyDescent="0.3">
      <c r="A11" s="187" t="s">
        <v>244</v>
      </c>
      <c r="B11" s="214" t="s">
        <v>196</v>
      </c>
      <c r="C11" s="222" t="s">
        <v>192</v>
      </c>
      <c r="D11" s="223" t="s">
        <v>192</v>
      </c>
      <c r="E11" s="221" t="s">
        <v>192</v>
      </c>
      <c r="F11" s="218" t="s">
        <v>192</v>
      </c>
      <c r="G11" s="219" t="s">
        <v>192</v>
      </c>
      <c r="H11" s="219" t="s">
        <v>192</v>
      </c>
      <c r="I11" s="224">
        <v>1700</v>
      </c>
      <c r="J11" s="225">
        <v>1788</v>
      </c>
    </row>
    <row r="12" spans="1:10" ht="15" thickBot="1" x14ac:dyDescent="0.35">
      <c r="A12" s="187" t="s">
        <v>244</v>
      </c>
      <c r="B12" s="214" t="s">
        <v>197</v>
      </c>
      <c r="C12" s="222" t="s">
        <v>192</v>
      </c>
      <c r="D12" s="223" t="s">
        <v>192</v>
      </c>
      <c r="E12" s="221" t="s">
        <v>192</v>
      </c>
      <c r="F12" s="218" t="s">
        <v>192</v>
      </c>
      <c r="G12" s="219" t="s">
        <v>192</v>
      </c>
      <c r="H12" s="219" t="s">
        <v>192</v>
      </c>
      <c r="I12" s="224">
        <v>5120</v>
      </c>
      <c r="J12" s="225">
        <v>5510</v>
      </c>
    </row>
    <row r="13" spans="1:10" ht="15" thickBot="1" x14ac:dyDescent="0.35">
      <c r="A13" s="187" t="s">
        <v>242</v>
      </c>
      <c r="B13" s="226" t="s">
        <v>295</v>
      </c>
      <c r="C13" s="199">
        <f>C14+C18+C20+C21</f>
        <v>9983</v>
      </c>
      <c r="D13" s="200">
        <f>D14+D18+D20+D21+D24+D25</f>
        <v>10168</v>
      </c>
      <c r="E13" s="201">
        <f t="shared" si="0"/>
        <v>101.85315035560454</v>
      </c>
      <c r="F13" s="227">
        <f>F17+F14+F21</f>
        <v>1235</v>
      </c>
      <c r="G13" s="228">
        <f>G14+G17+G21</f>
        <v>1212</v>
      </c>
      <c r="H13" s="229">
        <f t="shared" ref="H13:H36" si="1">G13/F13*100</f>
        <v>98.137651821862349</v>
      </c>
      <c r="I13" s="230" t="s">
        <v>192</v>
      </c>
      <c r="J13" s="231" t="s">
        <v>192</v>
      </c>
    </row>
    <row r="14" spans="1:10" x14ac:dyDescent="0.3">
      <c r="A14" s="187">
        <v>602</v>
      </c>
      <c r="B14" s="232" t="s">
        <v>246</v>
      </c>
      <c r="C14" s="233">
        <f>SUM(C15:C16)</f>
        <v>5673</v>
      </c>
      <c r="D14" s="234">
        <f>SUM(D15:D16)</f>
        <v>5926</v>
      </c>
      <c r="E14" s="235">
        <f t="shared" si="0"/>
        <v>104.45972148774898</v>
      </c>
      <c r="F14" s="233">
        <f>SUM(F15:F16)</f>
        <v>65</v>
      </c>
      <c r="G14" s="234">
        <f>SUM(G15:G16)</f>
        <v>69</v>
      </c>
      <c r="H14" s="235">
        <f t="shared" si="1"/>
        <v>106.15384615384616</v>
      </c>
      <c r="I14" s="220" t="s">
        <v>192</v>
      </c>
      <c r="J14" s="236" t="s">
        <v>192</v>
      </c>
    </row>
    <row r="15" spans="1:10" x14ac:dyDescent="0.3">
      <c r="A15" s="187">
        <v>602</v>
      </c>
      <c r="B15" s="237" t="s">
        <v>247</v>
      </c>
      <c r="C15" s="238">
        <v>4200</v>
      </c>
      <c r="D15" s="239">
        <v>4433</v>
      </c>
      <c r="E15" s="240">
        <f t="shared" si="0"/>
        <v>105.54761904761905</v>
      </c>
      <c r="F15" s="238">
        <v>65</v>
      </c>
      <c r="G15" s="239">
        <v>69</v>
      </c>
      <c r="H15" s="240">
        <f t="shared" si="1"/>
        <v>106.15384615384616</v>
      </c>
      <c r="I15" s="220" t="s">
        <v>192</v>
      </c>
      <c r="J15" s="236" t="s">
        <v>192</v>
      </c>
    </row>
    <row r="16" spans="1:10" ht="15" thickBot="1" x14ac:dyDescent="0.35">
      <c r="A16" s="187">
        <v>602</v>
      </c>
      <c r="B16" s="241" t="s">
        <v>248</v>
      </c>
      <c r="C16" s="242">
        <v>1473</v>
      </c>
      <c r="D16" s="243">
        <v>1493</v>
      </c>
      <c r="E16" s="244">
        <f t="shared" si="0"/>
        <v>101.35777325186694</v>
      </c>
      <c r="F16" s="238">
        <v>0</v>
      </c>
      <c r="G16" s="239">
        <v>0</v>
      </c>
      <c r="H16" s="240">
        <v>0</v>
      </c>
      <c r="I16" s="220" t="s">
        <v>192</v>
      </c>
      <c r="J16" s="236" t="s">
        <v>192</v>
      </c>
    </row>
    <row r="17" spans="1:10" ht="15" thickBot="1" x14ac:dyDescent="0.35">
      <c r="A17" s="187">
        <v>603</v>
      </c>
      <c r="B17" s="245" t="s">
        <v>249</v>
      </c>
      <c r="C17" s="230" t="s">
        <v>192</v>
      </c>
      <c r="D17" s="246" t="s">
        <v>192</v>
      </c>
      <c r="E17" s="231" t="s">
        <v>192</v>
      </c>
      <c r="F17" s="247">
        <v>1100</v>
      </c>
      <c r="G17" s="248">
        <v>993</v>
      </c>
      <c r="H17" s="249">
        <f t="shared" si="1"/>
        <v>90.272727272727266</v>
      </c>
      <c r="I17" s="250" t="s">
        <v>192</v>
      </c>
      <c r="J17" s="251" t="s">
        <v>192</v>
      </c>
    </row>
    <row r="18" spans="1:10" x14ac:dyDescent="0.3">
      <c r="A18" s="187">
        <v>648</v>
      </c>
      <c r="B18" s="252" t="s">
        <v>250</v>
      </c>
      <c r="C18" s="253">
        <v>550</v>
      </c>
      <c r="D18" s="254">
        <v>411</v>
      </c>
      <c r="E18" s="255">
        <f>D18/C18*100</f>
        <v>74.727272727272734</v>
      </c>
      <c r="F18" s="256" t="s">
        <v>192</v>
      </c>
      <c r="G18" s="257" t="s">
        <v>192</v>
      </c>
      <c r="H18" s="258" t="s">
        <v>192</v>
      </c>
      <c r="I18" s="259">
        <v>450</v>
      </c>
      <c r="J18" s="260">
        <v>450</v>
      </c>
    </row>
    <row r="19" spans="1:10" x14ac:dyDescent="0.3">
      <c r="A19" s="187">
        <v>648</v>
      </c>
      <c r="B19" s="261" t="s">
        <v>251</v>
      </c>
      <c r="C19" s="262">
        <v>0</v>
      </c>
      <c r="D19" s="216">
        <v>0</v>
      </c>
      <c r="E19" s="217">
        <v>0</v>
      </c>
      <c r="F19" s="263" t="s">
        <v>192</v>
      </c>
      <c r="G19" s="219" t="s">
        <v>192</v>
      </c>
      <c r="H19" s="221" t="s">
        <v>192</v>
      </c>
      <c r="I19" s="264">
        <v>450</v>
      </c>
      <c r="J19" s="265">
        <v>450</v>
      </c>
    </row>
    <row r="20" spans="1:10" ht="15" thickBot="1" x14ac:dyDescent="0.35">
      <c r="A20" s="187">
        <v>648</v>
      </c>
      <c r="B20" s="266" t="s">
        <v>252</v>
      </c>
      <c r="C20" s="267">
        <v>100</v>
      </c>
      <c r="D20" s="268">
        <v>111</v>
      </c>
      <c r="E20" s="269">
        <f>D20/C20*100</f>
        <v>111.00000000000001</v>
      </c>
      <c r="F20" s="270" t="s">
        <v>192</v>
      </c>
      <c r="G20" s="271" t="s">
        <v>192</v>
      </c>
      <c r="H20" s="272" t="s">
        <v>192</v>
      </c>
      <c r="I20" s="273" t="s">
        <v>192</v>
      </c>
      <c r="J20" s="272" t="s">
        <v>192</v>
      </c>
    </row>
    <row r="21" spans="1:10" x14ac:dyDescent="0.3">
      <c r="A21" s="187">
        <v>649</v>
      </c>
      <c r="B21" s="274" t="s">
        <v>253</v>
      </c>
      <c r="C21" s="275">
        <f>SUM(C22:C23)</f>
        <v>3660</v>
      </c>
      <c r="D21" s="276">
        <f>SUM(D22:D23)</f>
        <v>3720</v>
      </c>
      <c r="E21" s="277">
        <f t="shared" si="0"/>
        <v>101.63934426229508</v>
      </c>
      <c r="F21" s="233">
        <f>SUM(F22:F23)</f>
        <v>70</v>
      </c>
      <c r="G21" s="234">
        <f>SUM(G22:G23)</f>
        <v>150</v>
      </c>
      <c r="H21" s="277">
        <f t="shared" ref="H21:H22" si="2">G21/F21*100</f>
        <v>214.28571428571428</v>
      </c>
      <c r="I21" s="278" t="s">
        <v>192</v>
      </c>
      <c r="J21" s="258" t="s">
        <v>192</v>
      </c>
    </row>
    <row r="22" spans="1:10" x14ac:dyDescent="0.3">
      <c r="A22" s="187">
        <v>649</v>
      </c>
      <c r="B22" s="237" t="s">
        <v>254</v>
      </c>
      <c r="C22" s="279">
        <v>3660</v>
      </c>
      <c r="D22" s="280">
        <v>3720</v>
      </c>
      <c r="E22" s="217">
        <f t="shared" si="0"/>
        <v>101.63934426229508</v>
      </c>
      <c r="F22" s="279">
        <v>10</v>
      </c>
      <c r="G22" s="280">
        <v>67</v>
      </c>
      <c r="H22" s="217">
        <f t="shared" si="2"/>
        <v>670</v>
      </c>
      <c r="I22" s="220" t="s">
        <v>192</v>
      </c>
      <c r="J22" s="221" t="s">
        <v>192</v>
      </c>
    </row>
    <row r="23" spans="1:10" ht="15" thickBot="1" x14ac:dyDescent="0.35">
      <c r="A23" s="187">
        <v>649</v>
      </c>
      <c r="B23" s="281" t="s">
        <v>255</v>
      </c>
      <c r="C23" s="282">
        <v>0</v>
      </c>
      <c r="D23" s="283">
        <v>0</v>
      </c>
      <c r="E23" s="284">
        <v>0</v>
      </c>
      <c r="F23" s="282">
        <v>60</v>
      </c>
      <c r="G23" s="283">
        <v>83</v>
      </c>
      <c r="H23" s="284">
        <f>G23/F23*100</f>
        <v>138.33333333333334</v>
      </c>
      <c r="I23" s="250" t="s">
        <v>192</v>
      </c>
      <c r="J23" s="285" t="s">
        <v>192</v>
      </c>
    </row>
    <row r="24" spans="1:10" ht="15" thickBot="1" x14ac:dyDescent="0.35">
      <c r="A24" s="187">
        <v>662</v>
      </c>
      <c r="B24" s="286" t="s">
        <v>256</v>
      </c>
      <c r="C24" s="287">
        <v>0</v>
      </c>
      <c r="D24" s="288">
        <v>0</v>
      </c>
      <c r="E24" s="289">
        <v>0</v>
      </c>
      <c r="F24" s="290" t="s">
        <v>192</v>
      </c>
      <c r="G24" s="291" t="s">
        <v>192</v>
      </c>
      <c r="H24" s="231" t="s">
        <v>192</v>
      </c>
      <c r="I24" s="230" t="s">
        <v>192</v>
      </c>
      <c r="J24" s="231" t="s">
        <v>192</v>
      </c>
    </row>
    <row r="25" spans="1:10" ht="15" thickBot="1" x14ac:dyDescent="0.35">
      <c r="A25" s="187">
        <v>672</v>
      </c>
      <c r="B25" s="286" t="s">
        <v>257</v>
      </c>
      <c r="C25" s="287">
        <v>0</v>
      </c>
      <c r="D25" s="288">
        <v>0</v>
      </c>
      <c r="E25" s="289">
        <v>0</v>
      </c>
      <c r="F25" s="290" t="s">
        <v>192</v>
      </c>
      <c r="G25" s="291" t="s">
        <v>192</v>
      </c>
      <c r="H25" s="231" t="s">
        <v>192</v>
      </c>
      <c r="I25" s="230" t="s">
        <v>192</v>
      </c>
      <c r="J25" s="231" t="s">
        <v>192</v>
      </c>
    </row>
    <row r="26" spans="1:10" ht="15" thickBot="1" x14ac:dyDescent="0.35">
      <c r="A26" s="187" t="s">
        <v>258</v>
      </c>
      <c r="B26" s="292" t="s">
        <v>259</v>
      </c>
      <c r="C26" s="293">
        <f>C27+C31+C36+C37+C38+C39+C44+C46+C50+C54+C55+C56</f>
        <v>20991</v>
      </c>
      <c r="D26" s="294">
        <f>D27+D31+D36+D37+D38+D39+D44+D46+D50+D54+D55+D56</f>
        <v>21030</v>
      </c>
      <c r="E26" s="295">
        <f>D26/C26*100</f>
        <v>100.18579391167644</v>
      </c>
      <c r="F26" s="293">
        <f>F27+F31+F36+F39+F44+F46+F50+F54+F55+F56</f>
        <v>861</v>
      </c>
      <c r="G26" s="294">
        <f>G27+G31+G36+G39+G44+G46+G50+G54+G55+G56</f>
        <v>965</v>
      </c>
      <c r="H26" s="296">
        <f>G26/F26*100</f>
        <v>112.07897793263646</v>
      </c>
      <c r="I26" s="297">
        <f>I27+I37+I39+I44+I46+I50+I55</f>
        <v>4965</v>
      </c>
      <c r="J26" s="298">
        <f>J27+J37+J39+J44+J46+J50+J55</f>
        <v>3431</v>
      </c>
    </row>
    <row r="27" spans="1:10" x14ac:dyDescent="0.3">
      <c r="A27" s="187">
        <v>501</v>
      </c>
      <c r="B27" s="299" t="s">
        <v>198</v>
      </c>
      <c r="C27" s="300">
        <f>SUM(C28:C30)</f>
        <v>5236</v>
      </c>
      <c r="D27" s="276">
        <f>SUM(D28:D30)</f>
        <v>5829</v>
      </c>
      <c r="E27" s="301">
        <f t="shared" si="0"/>
        <v>111.32543926661573</v>
      </c>
      <c r="F27" s="302">
        <v>125</v>
      </c>
      <c r="G27" s="303">
        <v>125</v>
      </c>
      <c r="H27" s="304">
        <f t="shared" si="1"/>
        <v>100</v>
      </c>
      <c r="I27" s="300">
        <v>184</v>
      </c>
      <c r="J27" s="305">
        <f>J29+J30</f>
        <v>161</v>
      </c>
    </row>
    <row r="28" spans="1:10" x14ac:dyDescent="0.3">
      <c r="A28" s="187">
        <v>501</v>
      </c>
      <c r="B28" s="306" t="s">
        <v>260</v>
      </c>
      <c r="C28" s="224">
        <v>4200</v>
      </c>
      <c r="D28" s="307">
        <v>4433</v>
      </c>
      <c r="E28" s="217">
        <f t="shared" si="0"/>
        <v>105.54761904761905</v>
      </c>
      <c r="F28" s="308">
        <v>65</v>
      </c>
      <c r="G28" s="309">
        <v>69</v>
      </c>
      <c r="H28" s="310">
        <f t="shared" si="1"/>
        <v>106.15384615384616</v>
      </c>
      <c r="I28" s="311" t="s">
        <v>192</v>
      </c>
      <c r="J28" s="312" t="s">
        <v>192</v>
      </c>
    </row>
    <row r="29" spans="1:10" x14ac:dyDescent="0.3">
      <c r="A29" s="187">
        <v>501</v>
      </c>
      <c r="B29" s="313" t="s">
        <v>261</v>
      </c>
      <c r="C29" s="224">
        <v>0</v>
      </c>
      <c r="D29" s="307">
        <v>0</v>
      </c>
      <c r="E29" s="217">
        <v>0</v>
      </c>
      <c r="F29" s="314" t="s">
        <v>192</v>
      </c>
      <c r="G29" s="315" t="s">
        <v>192</v>
      </c>
      <c r="H29" s="315" t="s">
        <v>192</v>
      </c>
      <c r="I29" s="316">
        <v>0</v>
      </c>
      <c r="J29" s="317">
        <v>0</v>
      </c>
    </row>
    <row r="30" spans="1:10" ht="15" thickBot="1" x14ac:dyDescent="0.35">
      <c r="A30" s="388">
        <v>501</v>
      </c>
      <c r="B30" s="318" t="s">
        <v>262</v>
      </c>
      <c r="C30" s="224">
        <v>1036</v>
      </c>
      <c r="D30" s="319">
        <v>1396</v>
      </c>
      <c r="E30" s="269">
        <f t="shared" si="0"/>
        <v>134.74903474903473</v>
      </c>
      <c r="F30" s="320">
        <v>60</v>
      </c>
      <c r="G30" s="321">
        <v>0</v>
      </c>
      <c r="H30" s="322">
        <f t="shared" si="1"/>
        <v>0</v>
      </c>
      <c r="I30" s="323">
        <v>184</v>
      </c>
      <c r="J30" s="324">
        <v>161</v>
      </c>
    </row>
    <row r="31" spans="1:10" x14ac:dyDescent="0.3">
      <c r="A31" s="187">
        <v>502</v>
      </c>
      <c r="B31" s="299" t="s">
        <v>199</v>
      </c>
      <c r="C31" s="325">
        <f>SUM(C32:C35)</f>
        <v>5060</v>
      </c>
      <c r="D31" s="276">
        <f>SUM(D32:D35)</f>
        <v>3490</v>
      </c>
      <c r="E31" s="326">
        <f t="shared" si="0"/>
        <v>68.972332015810281</v>
      </c>
      <c r="F31" s="302">
        <f>SUM(F32:F35)</f>
        <v>380</v>
      </c>
      <c r="G31" s="303">
        <f>SUM(G32:G35)</f>
        <v>296</v>
      </c>
      <c r="H31" s="304">
        <f t="shared" si="1"/>
        <v>77.89473684210526</v>
      </c>
      <c r="I31" s="327" t="s">
        <v>192</v>
      </c>
      <c r="J31" s="328" t="s">
        <v>192</v>
      </c>
    </row>
    <row r="32" spans="1:10" x14ac:dyDescent="0.3">
      <c r="A32" s="187" t="s">
        <v>263</v>
      </c>
      <c r="B32" s="306" t="s">
        <v>200</v>
      </c>
      <c r="C32" s="224">
        <v>2200</v>
      </c>
      <c r="D32" s="307">
        <v>1115</v>
      </c>
      <c r="E32" s="217">
        <f t="shared" si="0"/>
        <v>50.681818181818187</v>
      </c>
      <c r="F32" s="308">
        <v>230</v>
      </c>
      <c r="G32" s="309">
        <v>176</v>
      </c>
      <c r="H32" s="310">
        <f t="shared" si="1"/>
        <v>76.521739130434781</v>
      </c>
      <c r="I32" s="222" t="s">
        <v>192</v>
      </c>
      <c r="J32" s="221" t="s">
        <v>192</v>
      </c>
    </row>
    <row r="33" spans="1:10" x14ac:dyDescent="0.3">
      <c r="A33" s="187" t="s">
        <v>264</v>
      </c>
      <c r="B33" s="313" t="s">
        <v>265</v>
      </c>
      <c r="C33" s="224">
        <v>2510</v>
      </c>
      <c r="D33" s="307">
        <v>2075</v>
      </c>
      <c r="E33" s="217">
        <f t="shared" si="0"/>
        <v>82.669322709163353</v>
      </c>
      <c r="F33" s="308">
        <v>70</v>
      </c>
      <c r="G33" s="309">
        <v>45</v>
      </c>
      <c r="H33" s="310">
        <f t="shared" si="1"/>
        <v>64.285714285714292</v>
      </c>
      <c r="I33" s="222" t="s">
        <v>192</v>
      </c>
      <c r="J33" s="221" t="s">
        <v>192</v>
      </c>
    </row>
    <row r="34" spans="1:10" x14ac:dyDescent="0.3">
      <c r="A34" s="187" t="s">
        <v>266</v>
      </c>
      <c r="B34" s="313" t="s">
        <v>267</v>
      </c>
      <c r="C34" s="224">
        <v>350</v>
      </c>
      <c r="D34" s="307">
        <v>300</v>
      </c>
      <c r="E34" s="217">
        <f t="shared" si="0"/>
        <v>85.714285714285708</v>
      </c>
      <c r="F34" s="308">
        <v>80</v>
      </c>
      <c r="G34" s="309">
        <v>75</v>
      </c>
      <c r="H34" s="310">
        <f t="shared" si="1"/>
        <v>93.75</v>
      </c>
      <c r="I34" s="222" t="s">
        <v>192</v>
      </c>
      <c r="J34" s="221" t="s">
        <v>192</v>
      </c>
    </row>
    <row r="35" spans="1:10" ht="15" thickBot="1" x14ac:dyDescent="0.35">
      <c r="A35" s="187" t="s">
        <v>268</v>
      </c>
      <c r="B35" s="329" t="s">
        <v>269</v>
      </c>
      <c r="C35" s="323">
        <v>0</v>
      </c>
      <c r="D35" s="319">
        <v>0</v>
      </c>
      <c r="E35" s="269">
        <v>0</v>
      </c>
      <c r="F35" s="320">
        <v>0</v>
      </c>
      <c r="G35" s="321">
        <v>0</v>
      </c>
      <c r="H35" s="322">
        <v>0</v>
      </c>
      <c r="I35" s="330" t="s">
        <v>192</v>
      </c>
      <c r="J35" s="272" t="s">
        <v>192</v>
      </c>
    </row>
    <row r="36" spans="1:10" ht="15" thickBot="1" x14ac:dyDescent="0.35">
      <c r="A36" s="187">
        <v>511</v>
      </c>
      <c r="B36" s="331" t="s">
        <v>201</v>
      </c>
      <c r="C36" s="287">
        <v>83</v>
      </c>
      <c r="D36" s="288">
        <v>73</v>
      </c>
      <c r="E36" s="289">
        <f t="shared" si="0"/>
        <v>87.951807228915655</v>
      </c>
      <c r="F36" s="332">
        <v>5</v>
      </c>
      <c r="G36" s="333">
        <v>0</v>
      </c>
      <c r="H36" s="334">
        <f t="shared" si="1"/>
        <v>0</v>
      </c>
      <c r="I36" s="204" t="s">
        <v>192</v>
      </c>
      <c r="J36" s="205" t="s">
        <v>192</v>
      </c>
    </row>
    <row r="37" spans="1:10" ht="15" thickBot="1" x14ac:dyDescent="0.35">
      <c r="A37" s="187">
        <v>512</v>
      </c>
      <c r="B37" s="331" t="s">
        <v>270</v>
      </c>
      <c r="C37" s="287">
        <v>0</v>
      </c>
      <c r="D37" s="288">
        <v>0</v>
      </c>
      <c r="E37" s="289">
        <v>0</v>
      </c>
      <c r="F37" s="335" t="s">
        <v>192</v>
      </c>
      <c r="G37" s="336" t="s">
        <v>192</v>
      </c>
      <c r="H37" s="336" t="s">
        <v>192</v>
      </c>
      <c r="I37" s="287">
        <v>0</v>
      </c>
      <c r="J37" s="289">
        <v>23</v>
      </c>
    </row>
    <row r="38" spans="1:10" ht="15" thickBot="1" x14ac:dyDescent="0.35">
      <c r="A38" s="187">
        <v>513</v>
      </c>
      <c r="B38" s="337" t="s">
        <v>271</v>
      </c>
      <c r="C38" s="338">
        <v>20</v>
      </c>
      <c r="D38" s="339">
        <v>27</v>
      </c>
      <c r="E38" s="340">
        <f t="shared" si="0"/>
        <v>135</v>
      </c>
      <c r="F38" s="341" t="s">
        <v>192</v>
      </c>
      <c r="G38" s="342" t="s">
        <v>192</v>
      </c>
      <c r="H38" s="342" t="s">
        <v>192</v>
      </c>
      <c r="I38" s="343" t="s">
        <v>192</v>
      </c>
      <c r="J38" s="344" t="s">
        <v>192</v>
      </c>
    </row>
    <row r="39" spans="1:10" x14ac:dyDescent="0.3">
      <c r="A39" s="187">
        <v>518</v>
      </c>
      <c r="B39" s="345" t="s">
        <v>272</v>
      </c>
      <c r="C39" s="275">
        <v>8092</v>
      </c>
      <c r="D39" s="276">
        <v>8375</v>
      </c>
      <c r="E39" s="360">
        <f t="shared" si="0"/>
        <v>103.49728126544736</v>
      </c>
      <c r="F39" s="346">
        <v>60</v>
      </c>
      <c r="G39" s="347">
        <v>46</v>
      </c>
      <c r="H39" s="304">
        <f t="shared" ref="H39" si="3">G39/F39*100</f>
        <v>76.666666666666671</v>
      </c>
      <c r="I39" s="275">
        <v>74</v>
      </c>
      <c r="J39" s="326">
        <v>251</v>
      </c>
    </row>
    <row r="40" spans="1:10" x14ac:dyDescent="0.3">
      <c r="A40" s="187">
        <v>518</v>
      </c>
      <c r="B40" s="348" t="s">
        <v>273</v>
      </c>
      <c r="C40" s="349">
        <v>90</v>
      </c>
      <c r="D40" s="350">
        <v>77</v>
      </c>
      <c r="E40" s="217">
        <f t="shared" si="0"/>
        <v>85.555555555555557</v>
      </c>
      <c r="F40" s="314" t="s">
        <v>192</v>
      </c>
      <c r="G40" s="315" t="s">
        <v>192</v>
      </c>
      <c r="H40" s="315" t="s">
        <v>192</v>
      </c>
      <c r="I40" s="222" t="s">
        <v>192</v>
      </c>
      <c r="J40" s="221" t="s">
        <v>192</v>
      </c>
    </row>
    <row r="41" spans="1:10" x14ac:dyDescent="0.3">
      <c r="A41" s="187">
        <v>518</v>
      </c>
      <c r="B41" s="351" t="s">
        <v>274</v>
      </c>
      <c r="C41" s="349">
        <v>75</v>
      </c>
      <c r="D41" s="350">
        <v>74</v>
      </c>
      <c r="E41" s="217">
        <f t="shared" si="0"/>
        <v>98.666666666666671</v>
      </c>
      <c r="F41" s="349">
        <v>8</v>
      </c>
      <c r="G41" s="350">
        <v>8</v>
      </c>
      <c r="H41" s="217">
        <f>G41/F41*100</f>
        <v>100</v>
      </c>
      <c r="I41" s="222" t="s">
        <v>192</v>
      </c>
      <c r="J41" s="221" t="s">
        <v>192</v>
      </c>
    </row>
    <row r="42" spans="1:10" x14ac:dyDescent="0.3">
      <c r="A42" s="187">
        <v>518</v>
      </c>
      <c r="B42" s="352" t="s">
        <v>275</v>
      </c>
      <c r="C42" s="349">
        <v>2545</v>
      </c>
      <c r="D42" s="350">
        <v>2367</v>
      </c>
      <c r="E42" s="217">
        <f t="shared" si="0"/>
        <v>93.005893909626721</v>
      </c>
      <c r="F42" s="314" t="s">
        <v>192</v>
      </c>
      <c r="G42" s="315" t="s">
        <v>192</v>
      </c>
      <c r="H42" s="315" t="s">
        <v>192</v>
      </c>
      <c r="I42" s="222" t="s">
        <v>192</v>
      </c>
      <c r="J42" s="221" t="s">
        <v>192</v>
      </c>
    </row>
    <row r="43" spans="1:10" ht="15" thickBot="1" x14ac:dyDescent="0.35">
      <c r="A43" s="187">
        <v>518</v>
      </c>
      <c r="B43" s="353" t="s">
        <v>276</v>
      </c>
      <c r="C43" s="282">
        <v>270</v>
      </c>
      <c r="D43" s="283">
        <v>270</v>
      </c>
      <c r="E43" s="354">
        <f t="shared" si="0"/>
        <v>100</v>
      </c>
      <c r="F43" s="314" t="s">
        <v>192</v>
      </c>
      <c r="G43" s="315" t="s">
        <v>192</v>
      </c>
      <c r="H43" s="315" t="s">
        <v>192</v>
      </c>
      <c r="I43" s="355" t="s">
        <v>192</v>
      </c>
      <c r="J43" s="285" t="s">
        <v>192</v>
      </c>
    </row>
    <row r="44" spans="1:10" x14ac:dyDescent="0.3">
      <c r="A44" s="389" t="s">
        <v>277</v>
      </c>
      <c r="B44" s="356" t="s">
        <v>296</v>
      </c>
      <c r="C44" s="275">
        <v>650</v>
      </c>
      <c r="D44" s="276">
        <v>686</v>
      </c>
      <c r="E44" s="408">
        <f>D44/C44*100</f>
        <v>105.53846153846153</v>
      </c>
      <c r="F44" s="275">
        <v>290</v>
      </c>
      <c r="G44" s="276">
        <v>498</v>
      </c>
      <c r="H44" s="408">
        <f>G44/F44*100</f>
        <v>171.72413793103451</v>
      </c>
      <c r="I44" s="275">
        <v>2600</v>
      </c>
      <c r="J44" s="326">
        <v>2202</v>
      </c>
    </row>
    <row r="45" spans="1:10" ht="15" thickBot="1" x14ac:dyDescent="0.35">
      <c r="A45" s="389">
        <v>527</v>
      </c>
      <c r="B45" s="357" t="s">
        <v>279</v>
      </c>
      <c r="C45" s="349">
        <v>6</v>
      </c>
      <c r="D45" s="350">
        <v>9</v>
      </c>
      <c r="E45" s="354">
        <f t="shared" si="0"/>
        <v>150</v>
      </c>
      <c r="F45" s="349">
        <v>3</v>
      </c>
      <c r="G45" s="350">
        <v>6</v>
      </c>
      <c r="H45" s="409">
        <f>G45/F45*100</f>
        <v>200</v>
      </c>
      <c r="I45" s="349">
        <v>38</v>
      </c>
      <c r="J45" s="358">
        <v>32</v>
      </c>
    </row>
    <row r="46" spans="1:10" x14ac:dyDescent="0.3">
      <c r="A46" s="187">
        <v>527</v>
      </c>
      <c r="B46" s="359" t="s">
        <v>280</v>
      </c>
      <c r="C46" s="233">
        <f>SUM(C47:C49)</f>
        <v>20</v>
      </c>
      <c r="D46" s="234">
        <f>SUM(D47:D49)</f>
        <v>81</v>
      </c>
      <c r="E46" s="360">
        <f t="shared" si="0"/>
        <v>405</v>
      </c>
      <c r="F46" s="233">
        <v>0</v>
      </c>
      <c r="G46" s="234">
        <v>0</v>
      </c>
      <c r="H46" s="361">
        <v>0</v>
      </c>
      <c r="I46" s="233">
        <v>1405</v>
      </c>
      <c r="J46" s="360">
        <f>SUM(J47:J49)</f>
        <v>235</v>
      </c>
    </row>
    <row r="47" spans="1:10" x14ac:dyDescent="0.3">
      <c r="A47" s="187">
        <v>527</v>
      </c>
      <c r="B47" s="348" t="s">
        <v>281</v>
      </c>
      <c r="C47" s="238">
        <v>20</v>
      </c>
      <c r="D47" s="239">
        <v>7</v>
      </c>
      <c r="E47" s="217">
        <f t="shared" si="0"/>
        <v>35</v>
      </c>
      <c r="F47" s="218" t="s">
        <v>192</v>
      </c>
      <c r="G47" s="315" t="s">
        <v>192</v>
      </c>
      <c r="H47" s="315" t="s">
        <v>192</v>
      </c>
      <c r="I47" s="238">
        <v>0</v>
      </c>
      <c r="J47" s="362">
        <v>0</v>
      </c>
    </row>
    <row r="48" spans="1:10" x14ac:dyDescent="0.3">
      <c r="A48" s="187">
        <v>527</v>
      </c>
      <c r="B48" s="352" t="s">
        <v>282</v>
      </c>
      <c r="C48" s="238">
        <v>0</v>
      </c>
      <c r="D48" s="239">
        <v>0</v>
      </c>
      <c r="E48" s="217">
        <v>0</v>
      </c>
      <c r="F48" s="314" t="s">
        <v>192</v>
      </c>
      <c r="G48" s="315" t="s">
        <v>192</v>
      </c>
      <c r="H48" s="315" t="s">
        <v>192</v>
      </c>
      <c r="I48" s="238">
        <v>0</v>
      </c>
      <c r="J48" s="362">
        <v>0</v>
      </c>
    </row>
    <row r="49" spans="1:10" ht="15" thickBot="1" x14ac:dyDescent="0.35">
      <c r="A49" s="187">
        <v>527</v>
      </c>
      <c r="B49" s="318" t="s">
        <v>283</v>
      </c>
      <c r="C49" s="363">
        <v>0</v>
      </c>
      <c r="D49" s="418">
        <v>74</v>
      </c>
      <c r="E49" s="354">
        <v>0</v>
      </c>
      <c r="F49" s="314" t="s">
        <v>192</v>
      </c>
      <c r="G49" s="315" t="s">
        <v>192</v>
      </c>
      <c r="H49" s="315" t="s">
        <v>192</v>
      </c>
      <c r="I49" s="363">
        <v>1405</v>
      </c>
      <c r="J49" s="364">
        <v>235</v>
      </c>
    </row>
    <row r="50" spans="1:10" x14ac:dyDescent="0.3">
      <c r="A50" s="187" t="s">
        <v>284</v>
      </c>
      <c r="B50" s="299" t="s">
        <v>285</v>
      </c>
      <c r="C50" s="275">
        <f>SUM(C51:C53)</f>
        <v>57</v>
      </c>
      <c r="D50" s="276">
        <f>SUM(D52:D53)</f>
        <v>64</v>
      </c>
      <c r="E50" s="360">
        <f t="shared" si="0"/>
        <v>112.28070175438596</v>
      </c>
      <c r="F50" s="275">
        <v>1</v>
      </c>
      <c r="G50" s="276">
        <v>0</v>
      </c>
      <c r="H50" s="361">
        <f t="shared" ref="H50" si="4">G50/F50*100</f>
        <v>0</v>
      </c>
      <c r="I50" s="275">
        <v>0</v>
      </c>
      <c r="J50" s="326">
        <f>SUM(J51:J52)</f>
        <v>2</v>
      </c>
    </row>
    <row r="51" spans="1:10" x14ac:dyDescent="0.3">
      <c r="A51" s="187" t="s">
        <v>284</v>
      </c>
      <c r="B51" s="306" t="s">
        <v>286</v>
      </c>
      <c r="C51" s="349">
        <v>0</v>
      </c>
      <c r="D51" s="350">
        <v>0</v>
      </c>
      <c r="E51" s="240">
        <v>0</v>
      </c>
      <c r="F51" s="314" t="s">
        <v>192</v>
      </c>
      <c r="G51" s="315" t="s">
        <v>192</v>
      </c>
      <c r="H51" s="315" t="s">
        <v>192</v>
      </c>
      <c r="I51" s="349">
        <v>0</v>
      </c>
      <c r="J51" s="358">
        <v>0</v>
      </c>
    </row>
    <row r="52" spans="1:10" x14ac:dyDescent="0.3">
      <c r="A52" s="187" t="s">
        <v>284</v>
      </c>
      <c r="B52" s="313" t="s">
        <v>287</v>
      </c>
      <c r="C52" s="349">
        <v>57</v>
      </c>
      <c r="D52" s="350">
        <v>64</v>
      </c>
      <c r="E52" s="217">
        <f t="shared" si="0"/>
        <v>112.28070175438596</v>
      </c>
      <c r="F52" s="218" t="s">
        <v>192</v>
      </c>
      <c r="G52" s="315" t="s">
        <v>192</v>
      </c>
      <c r="H52" s="315" t="s">
        <v>192</v>
      </c>
      <c r="I52" s="349">
        <v>0</v>
      </c>
      <c r="J52" s="358">
        <v>2</v>
      </c>
    </row>
    <row r="53" spans="1:10" ht="15" thickBot="1" x14ac:dyDescent="0.35">
      <c r="A53" s="187" t="s">
        <v>284</v>
      </c>
      <c r="B53" s="365" t="s">
        <v>288</v>
      </c>
      <c r="C53" s="349">
        <v>0</v>
      </c>
      <c r="D53" s="350">
        <v>0</v>
      </c>
      <c r="E53" s="354">
        <v>0</v>
      </c>
      <c r="F53" s="314" t="s">
        <v>192</v>
      </c>
      <c r="G53" s="315" t="s">
        <v>192</v>
      </c>
      <c r="H53" s="315" t="s">
        <v>192</v>
      </c>
      <c r="I53" s="222" t="s">
        <v>192</v>
      </c>
      <c r="J53" s="221" t="s">
        <v>192</v>
      </c>
    </row>
    <row r="54" spans="1:10" ht="15" thickBot="1" x14ac:dyDescent="0.35">
      <c r="A54" s="187">
        <v>551</v>
      </c>
      <c r="B54" s="366" t="s">
        <v>202</v>
      </c>
      <c r="C54" s="287">
        <v>1673</v>
      </c>
      <c r="D54" s="288">
        <v>1704</v>
      </c>
      <c r="E54" s="289">
        <f t="shared" si="0"/>
        <v>101.85295875672445</v>
      </c>
      <c r="F54" s="287">
        <v>0</v>
      </c>
      <c r="G54" s="288">
        <v>0</v>
      </c>
      <c r="H54" s="334">
        <v>0</v>
      </c>
      <c r="I54" s="204" t="s">
        <v>192</v>
      </c>
      <c r="J54" s="205" t="s">
        <v>192</v>
      </c>
    </row>
    <row r="55" spans="1:10" ht="15" thickBot="1" x14ac:dyDescent="0.35">
      <c r="A55" s="187">
        <v>558</v>
      </c>
      <c r="B55" s="367" t="s">
        <v>203</v>
      </c>
      <c r="C55" s="287">
        <v>100</v>
      </c>
      <c r="D55" s="288">
        <v>701</v>
      </c>
      <c r="E55" s="289">
        <f t="shared" si="0"/>
        <v>701</v>
      </c>
      <c r="F55" s="287">
        <v>0</v>
      </c>
      <c r="G55" s="288">
        <v>0</v>
      </c>
      <c r="H55" s="334">
        <v>0</v>
      </c>
      <c r="I55" s="287">
        <v>702</v>
      </c>
      <c r="J55" s="289">
        <v>557</v>
      </c>
    </row>
    <row r="56" spans="1:10" ht="15" thickBot="1" x14ac:dyDescent="0.35">
      <c r="A56" s="187">
        <v>591</v>
      </c>
      <c r="B56" s="366" t="s">
        <v>289</v>
      </c>
      <c r="C56" s="287">
        <v>0</v>
      </c>
      <c r="D56" s="288">
        <v>0</v>
      </c>
      <c r="E56" s="289">
        <v>0</v>
      </c>
      <c r="F56" s="287">
        <v>0</v>
      </c>
      <c r="G56" s="288">
        <v>0</v>
      </c>
      <c r="H56" s="334">
        <v>0</v>
      </c>
      <c r="I56" s="230" t="s">
        <v>192</v>
      </c>
      <c r="J56" s="231" t="s">
        <v>192</v>
      </c>
    </row>
    <row r="57" spans="1:10" ht="15" thickBot="1" x14ac:dyDescent="0.35">
      <c r="A57" s="187"/>
      <c r="B57" s="368" t="s">
        <v>290</v>
      </c>
      <c r="C57" s="369">
        <f>C7-C26</f>
        <v>0</v>
      </c>
      <c r="D57" s="370">
        <f>D7-D26</f>
        <v>45</v>
      </c>
      <c r="E57" s="371">
        <v>0</v>
      </c>
      <c r="F57" s="372">
        <f>F13-F26</f>
        <v>374</v>
      </c>
      <c r="G57" s="373">
        <f>G13-G26</f>
        <v>247</v>
      </c>
      <c r="H57" s="374">
        <f>G57/F57*100</f>
        <v>66.042780748663105</v>
      </c>
      <c r="I57" s="375">
        <f>I8-I26-450</f>
        <v>2305</v>
      </c>
      <c r="J57" s="376">
        <f>J8-J26-1085</f>
        <v>3682</v>
      </c>
    </row>
    <row r="58" spans="1:10" ht="28.2" thickBot="1" x14ac:dyDescent="0.35">
      <c r="A58" s="187"/>
      <c r="B58" s="377" t="s">
        <v>291</v>
      </c>
      <c r="C58" s="378"/>
      <c r="D58" s="379"/>
      <c r="E58" s="380"/>
      <c r="F58" s="381" t="s">
        <v>192</v>
      </c>
      <c r="G58" s="382" t="s">
        <v>192</v>
      </c>
      <c r="H58" s="383" t="s">
        <v>192</v>
      </c>
      <c r="I58" s="384">
        <v>840</v>
      </c>
      <c r="J58" s="385">
        <v>1085</v>
      </c>
    </row>
    <row r="59" spans="1:10" ht="15" thickBot="1" x14ac:dyDescent="0.35">
      <c r="A59" s="187"/>
      <c r="B59" s="386" t="s">
        <v>204</v>
      </c>
      <c r="C59" s="157"/>
      <c r="D59" s="386" t="s">
        <v>205</v>
      </c>
      <c r="E59" s="158"/>
      <c r="F59" s="157"/>
      <c r="G59" s="189"/>
      <c r="H59" s="189"/>
      <c r="I59" s="157"/>
      <c r="J59" s="387"/>
    </row>
  </sheetData>
  <mergeCells count="5">
    <mergeCell ref="B4:B6"/>
    <mergeCell ref="C4:H4"/>
    <mergeCell ref="I4:J5"/>
    <mergeCell ref="C5:E5"/>
    <mergeCell ref="F5:H5"/>
  </mergeCells>
  <pageMargins left="0.25" right="0.25" top="0.75" bottom="0.75" header="0.3" footer="0.3"/>
  <pageSetup paperSize="9" scale="83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Úvodní list</vt:lpstr>
      <vt:lpstr>1. Počty dětí</vt:lpstr>
      <vt:lpstr>2. HČ</vt:lpstr>
      <vt:lpstr>3. DČ</vt:lpstr>
      <vt:lpstr>4. Fondy</vt:lpstr>
      <vt:lpstr>5. Kontroly</vt:lpstr>
      <vt:lpstr>6. Správa budovy</vt:lpstr>
      <vt:lpstr>7. Výhled financování</vt:lpstr>
      <vt:lpstr>Příloha č. 1</vt:lpstr>
      <vt:lpstr>Př.č.1-komentář</vt:lpstr>
      <vt:lpstr>Příloha č. 2</vt:lpstr>
      <vt:lpstr>Příloha č. 3</vt:lpstr>
      <vt:lpstr>Příloha č. 4</vt:lpstr>
      <vt:lpstr>Příloha č. 5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Stojanová Michaela Ing. (OŠK) P11</dc:creator>
  <cp:lastModifiedBy>Martina</cp:lastModifiedBy>
  <cp:lastPrinted>2024-02-20T07:20:17Z</cp:lastPrinted>
  <dcterms:created xsi:type="dcterms:W3CDTF">2020-08-03T06:22:03Z</dcterms:created>
  <dcterms:modified xsi:type="dcterms:W3CDTF">2024-03-01T07:43:17Z</dcterms:modified>
</cp:coreProperties>
</file>