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Thumsova\Desktop\2024-2025\"/>
    </mc:Choice>
  </mc:AlternateContent>
  <xr:revisionPtr revIDLastSave="0" documentId="8_{46834720-5549-4B29-9CFE-A77721244991}" xr6:coauthVersionLast="36" xr6:coauthVersionMax="36" xr10:uidLastSave="{00000000-0000-0000-0000-000000000000}"/>
  <bookViews>
    <workbookView xWindow="0" yWindow="0" windowWidth="20160" windowHeight="8580" tabRatio="780" firstSheet="1" activeTab="4" xr2:uid="{00000000-000D-0000-FFFF-FFFF00000000}"/>
  </bookViews>
  <sheets>
    <sheet name="Úvodní list" sheetId="1" r:id="rId1"/>
    <sheet name="1. Počty dětí" sheetId="2" r:id="rId2"/>
    <sheet name="2. HČ" sheetId="3" r:id="rId3"/>
    <sheet name="3. DČ" sheetId="4" r:id="rId4"/>
    <sheet name="4. Fondy" sheetId="5" r:id="rId5"/>
    <sheet name="5. Kontroly" sheetId="7" r:id="rId6"/>
    <sheet name="6. Správa budovy" sheetId="8" r:id="rId7"/>
    <sheet name="7. Výhled financování" sheetId="9" r:id="rId8"/>
    <sheet name="Příloha č. 1" sheetId="14" r:id="rId9"/>
    <sheet name="Př.č.1-komentář" sheetId="15" r:id="rId10"/>
    <sheet name="Příloha č. 2" sheetId="10" r:id="rId11"/>
    <sheet name="Příloha č. 3" sheetId="11" r:id="rId12"/>
    <sheet name="Příloha č. 4" sheetId="12" r:id="rId13"/>
    <sheet name="Příloha č. 5" sheetId="16" r:id="rId1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3" l="1"/>
  <c r="F48" i="16" l="1"/>
  <c r="G72" i="3" l="1"/>
  <c r="B39" i="2" l="1"/>
  <c r="D31" i="2"/>
  <c r="D30" i="2"/>
  <c r="D29" i="2"/>
  <c r="D28" i="2"/>
  <c r="D27" i="2"/>
  <c r="D26" i="2"/>
  <c r="D25" i="2"/>
  <c r="D24" i="2"/>
  <c r="C23" i="2"/>
  <c r="B23" i="2"/>
  <c r="D22" i="2"/>
  <c r="D21" i="2"/>
  <c r="D20" i="2"/>
  <c r="D19" i="2"/>
  <c r="D13" i="2"/>
  <c r="D12" i="2"/>
  <c r="D11" i="2"/>
  <c r="D10" i="2"/>
  <c r="D9" i="2"/>
  <c r="C8" i="2"/>
  <c r="B8" i="2"/>
  <c r="D7" i="2"/>
  <c r="D6" i="2"/>
  <c r="D8" i="2" l="1"/>
  <c r="D23" i="2"/>
  <c r="J50" i="14"/>
  <c r="J46" i="14"/>
  <c r="I50" i="14" l="1"/>
  <c r="I46" i="14"/>
  <c r="G14" i="14"/>
  <c r="G21" i="14"/>
  <c r="F27" i="14"/>
  <c r="F21" i="14"/>
  <c r="F14" i="14"/>
  <c r="D13" i="14"/>
  <c r="D46" i="14"/>
  <c r="D50" i="14"/>
  <c r="D21" i="14"/>
  <c r="D14" i="14"/>
  <c r="D8" i="14"/>
  <c r="C50" i="14"/>
  <c r="C13" i="14"/>
  <c r="C21" i="14"/>
  <c r="C14" i="14"/>
  <c r="C8" i="14"/>
  <c r="G60" i="3" l="1"/>
  <c r="G61" i="3"/>
  <c r="G71" i="3" l="1"/>
  <c r="C22" i="5" l="1"/>
  <c r="E22" i="5"/>
  <c r="B22" i="5"/>
  <c r="D9" i="4"/>
  <c r="D7" i="4"/>
  <c r="H6" i="3"/>
  <c r="H56" i="14" l="1"/>
  <c r="E55" i="14"/>
  <c r="E54" i="14"/>
  <c r="E52" i="14"/>
  <c r="H50" i="14"/>
  <c r="E50" i="14"/>
  <c r="E49" i="14"/>
  <c r="E47" i="14"/>
  <c r="E46" i="14"/>
  <c r="H45" i="14"/>
  <c r="E45" i="14"/>
  <c r="H44" i="14"/>
  <c r="E44" i="14"/>
  <c r="E43" i="14"/>
  <c r="E42" i="14"/>
  <c r="H41" i="14"/>
  <c r="E41" i="14"/>
  <c r="E40" i="14"/>
  <c r="H39" i="14"/>
  <c r="E39" i="14"/>
  <c r="E38" i="14"/>
  <c r="H36" i="14"/>
  <c r="E36" i="14"/>
  <c r="H34" i="14"/>
  <c r="E34" i="14"/>
  <c r="H33" i="14"/>
  <c r="E33" i="14"/>
  <c r="H32" i="14"/>
  <c r="E32" i="14"/>
  <c r="G31" i="14"/>
  <c r="F31" i="14"/>
  <c r="F26" i="14" s="1"/>
  <c r="D31" i="14"/>
  <c r="C31" i="14"/>
  <c r="C26" i="14" s="1"/>
  <c r="H30" i="14"/>
  <c r="E30" i="14"/>
  <c r="H28" i="14"/>
  <c r="E28" i="14"/>
  <c r="J27" i="14"/>
  <c r="J26" i="14" s="1"/>
  <c r="I27" i="14"/>
  <c r="I26" i="14" s="1"/>
  <c r="G27" i="14"/>
  <c r="D27" i="14"/>
  <c r="E27" i="14" s="1"/>
  <c r="E25" i="14"/>
  <c r="H23" i="14"/>
  <c r="H22" i="14"/>
  <c r="E22" i="14"/>
  <c r="H21" i="14"/>
  <c r="E21" i="14"/>
  <c r="E20" i="14"/>
  <c r="E18" i="14"/>
  <c r="H17" i="14"/>
  <c r="E16" i="14"/>
  <c r="H15" i="14"/>
  <c r="E15" i="14"/>
  <c r="H14" i="14"/>
  <c r="E14" i="14"/>
  <c r="G13" i="14"/>
  <c r="F13" i="14"/>
  <c r="E10" i="14"/>
  <c r="E9" i="14"/>
  <c r="J8" i="14"/>
  <c r="I8" i="14"/>
  <c r="E8" i="14"/>
  <c r="H27" i="14" l="1"/>
  <c r="H13" i="14"/>
  <c r="D7" i="14"/>
  <c r="F57" i="14"/>
  <c r="D26" i="14"/>
  <c r="E26" i="14" s="1"/>
  <c r="I57" i="14"/>
  <c r="J57" i="14"/>
  <c r="H31" i="14"/>
  <c r="G26" i="14"/>
  <c r="E31" i="14"/>
  <c r="B25" i="8"/>
  <c r="D57" i="14" l="1"/>
  <c r="H26" i="14"/>
  <c r="G57" i="14"/>
  <c r="H57" i="14" s="1"/>
  <c r="E17" i="11"/>
  <c r="C10" i="11"/>
  <c r="D10" i="11"/>
  <c r="D8" i="11" s="1"/>
  <c r="E12" i="11"/>
  <c r="E13" i="11"/>
  <c r="E14" i="11"/>
  <c r="E15" i="11"/>
  <c r="E16" i="11"/>
  <c r="E18" i="11"/>
  <c r="E19" i="11"/>
  <c r="B28" i="10"/>
  <c r="B22" i="10"/>
  <c r="B14" i="10"/>
  <c r="B5" i="10"/>
  <c r="B36" i="8"/>
  <c r="E10" i="11" l="1"/>
  <c r="E8" i="11" s="1"/>
  <c r="C8" i="11"/>
  <c r="B14" i="8" l="1"/>
  <c r="E51" i="3" l="1"/>
  <c r="C10" i="5" l="1"/>
  <c r="D10" i="5"/>
  <c r="E10" i="5"/>
  <c r="F10" i="5"/>
  <c r="B10" i="5"/>
  <c r="C31" i="5"/>
  <c r="B31" i="5"/>
  <c r="D13" i="5"/>
  <c r="D31" i="4" l="1"/>
  <c r="D28" i="4"/>
  <c r="D25" i="4"/>
  <c r="D35" i="4" l="1"/>
  <c r="C20" i="4" s="1"/>
  <c r="C93" i="3"/>
  <c r="G90" i="3"/>
  <c r="G87" i="3"/>
  <c r="F86" i="3"/>
  <c r="E86" i="3"/>
  <c r="F82" i="3"/>
  <c r="E82" i="3"/>
  <c r="G89" i="3"/>
  <c r="G88" i="3"/>
  <c r="G85" i="3"/>
  <c r="G84" i="3"/>
  <c r="G83" i="3"/>
  <c r="G75" i="3"/>
  <c r="G74" i="3"/>
  <c r="G73" i="3"/>
  <c r="G69" i="3"/>
  <c r="G70" i="3"/>
  <c r="G68" i="3"/>
  <c r="F67" i="3"/>
  <c r="E67" i="3"/>
  <c r="F54" i="3"/>
  <c r="E54" i="3"/>
  <c r="G63" i="3"/>
  <c r="G62" i="3"/>
  <c r="G59" i="3"/>
  <c r="G58" i="3"/>
  <c r="G57" i="3"/>
  <c r="G56" i="3"/>
  <c r="G55" i="3"/>
  <c r="G53" i="3"/>
  <c r="G52" i="3"/>
  <c r="F51" i="3"/>
  <c r="D39" i="3"/>
  <c r="G82" i="3" l="1"/>
  <c r="G86" i="3"/>
  <c r="G67" i="3"/>
  <c r="G51" i="3"/>
  <c r="G54" i="3"/>
  <c r="H10" i="3"/>
  <c r="G10" i="3"/>
  <c r="F10" i="3"/>
  <c r="D10" i="3"/>
  <c r="C10" i="3"/>
  <c r="E13" i="14" l="1"/>
  <c r="C7" i="14"/>
  <c r="E7" i="14" s="1"/>
  <c r="C57" i="1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Dvořáková Marie (EO) P11</author>
  </authors>
  <commentList>
    <comment ref="B11" authorId="0" shapeId="0" xr:uid="{00000000-0006-0000-0800-000001000000}">
      <text>
        <r>
          <rPr>
            <b/>
            <sz val="9"/>
            <color indexed="81"/>
            <rFont val="Tahoma"/>
            <family val="2"/>
            <charset val="238"/>
          </rPr>
          <t>Dvořáková Marie (EO)</t>
        </r>
        <r>
          <rPr>
            <sz val="9"/>
            <color indexed="81"/>
            <rFont val="Tahoma"/>
            <family val="2"/>
            <charset val="238"/>
          </rPr>
          <t xml:space="preserve">
UZ 81-91, 13014, 14007, 000115 atd.</t>
        </r>
      </text>
    </comment>
    <comment ref="B12" authorId="0" shapeId="0" xr:uid="{00000000-0006-0000-0800-000002000000}">
      <text>
        <r>
          <rPr>
            <b/>
            <sz val="9"/>
            <color indexed="81"/>
            <rFont val="Tahoma"/>
            <family val="2"/>
            <charset val="238"/>
          </rPr>
          <t>Dvořáková Marie (EO) P11:</t>
        </r>
        <r>
          <rPr>
            <sz val="9"/>
            <color indexed="81"/>
            <rFont val="Tahoma"/>
            <family val="2"/>
            <charset val="238"/>
          </rPr>
          <t xml:space="preserve">
Šablony, OPPPR
</t>
        </r>
      </text>
    </comment>
    <comment ref="I12" authorId="0" shapeId="0" xr:uid="{00000000-0006-0000-0800-000003000000}">
      <text>
        <r>
          <rPr>
            <b/>
            <sz val="9"/>
            <color indexed="81"/>
            <rFont val="Tahoma"/>
            <family val="2"/>
            <charset val="238"/>
          </rPr>
          <t>Dvořáková Marie (EO) P11:</t>
        </r>
        <r>
          <rPr>
            <sz val="9"/>
            <color indexed="81"/>
            <rFont val="Tahoma"/>
            <family val="2"/>
            <charset val="238"/>
          </rPr>
          <t xml:space="preserve">
Uvést pouze dotace, které obdržíte v daném roce. Dotace převáděné z předchozího roku do RF nebo IF uvádějte na řádky 15 a 16</t>
        </r>
      </text>
    </comment>
    <comment ref="B18" authorId="0" shapeId="0" xr:uid="{00000000-0006-0000-0800-000004000000}">
      <text>
        <r>
          <rPr>
            <b/>
            <sz val="9"/>
            <color indexed="81"/>
            <rFont val="Tahoma"/>
            <family val="2"/>
            <charset val="238"/>
          </rPr>
          <t>Dvořáková Marie (EO) P11:</t>
        </r>
        <r>
          <rPr>
            <sz val="9"/>
            <color indexed="81"/>
            <rFont val="Tahoma"/>
            <family val="2"/>
            <charset val="238"/>
          </rPr>
          <t xml:space="preserve">
čerpání šablon:
zde se nachází část dotace převedená z předchozího roku a není započítána v řádku 10!</t>
        </r>
      </text>
    </comment>
    <comment ref="I18" authorId="0" shapeId="0" xr:uid="{00000000-0006-0000-0800-000005000000}">
      <text>
        <r>
          <rPr>
            <b/>
            <sz val="9"/>
            <color indexed="81"/>
            <rFont val="Tahoma"/>
            <family val="2"/>
            <charset val="238"/>
          </rPr>
          <t>Dvořáková Marie (EO) P11:</t>
        </r>
        <r>
          <rPr>
            <sz val="9"/>
            <color indexed="81"/>
            <rFont val="Tahoma"/>
            <family val="2"/>
            <charset val="238"/>
          </rPr>
          <t xml:space="preserve">
Zde uvádějte část dotace převedenou z předchozího roku do RF</t>
        </r>
      </text>
    </comment>
    <comment ref="I19" authorId="0" shapeId="0" xr:uid="{00000000-0006-0000-0800-000006000000}">
      <text>
        <r>
          <rPr>
            <b/>
            <sz val="9"/>
            <color indexed="81"/>
            <rFont val="Tahoma"/>
            <family val="2"/>
            <charset val="238"/>
          </rPr>
          <t>Dvořáková Marie (EO) P11:</t>
        </r>
        <r>
          <rPr>
            <sz val="9"/>
            <color indexed="81"/>
            <rFont val="Tahoma"/>
            <family val="2"/>
            <charset val="238"/>
          </rPr>
          <t xml:space="preserve">
Zde uvádějte část dotace převedenou z předchozího roku do IF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Dvořáková Marie (EO) P11</author>
  </authors>
  <commentList>
    <comment ref="A7" authorId="0" shapeId="0" xr:uid="{00000000-0006-0000-0900-000001000000}">
      <text>
        <r>
          <rPr>
            <b/>
            <sz val="9"/>
            <color indexed="81"/>
            <rFont val="Tahoma"/>
            <family val="2"/>
            <charset val="238"/>
          </rPr>
          <t>Dvořáková Marie (EO)</t>
        </r>
        <r>
          <rPr>
            <sz val="9"/>
            <color indexed="81"/>
            <rFont val="Tahoma"/>
            <family val="2"/>
            <charset val="238"/>
          </rPr>
          <t xml:space="preserve">
UZ 81-91, 13014, 14007, 000115 atd.</t>
        </r>
      </text>
    </comment>
    <comment ref="A8" authorId="0" shapeId="0" xr:uid="{00000000-0006-0000-0900-000002000000}">
      <text>
        <r>
          <rPr>
            <b/>
            <sz val="9"/>
            <color indexed="81"/>
            <rFont val="Tahoma"/>
            <family val="2"/>
            <charset val="238"/>
          </rPr>
          <t>Dvořáková Marie (EO) P11:</t>
        </r>
        <r>
          <rPr>
            <sz val="9"/>
            <color indexed="81"/>
            <rFont val="Tahoma"/>
            <family val="2"/>
            <charset val="238"/>
          </rPr>
          <t xml:space="preserve">
Šablony, OPPPR
</t>
        </r>
      </text>
    </comment>
    <comment ref="A14" authorId="0" shapeId="0" xr:uid="{00000000-0006-0000-0900-000003000000}">
      <text>
        <r>
          <rPr>
            <b/>
            <sz val="9"/>
            <color indexed="81"/>
            <rFont val="Tahoma"/>
            <family val="2"/>
            <charset val="238"/>
          </rPr>
          <t>Dvořáková Marie (EO) P11:</t>
        </r>
        <r>
          <rPr>
            <sz val="9"/>
            <color indexed="81"/>
            <rFont val="Tahoma"/>
            <family val="2"/>
            <charset val="238"/>
          </rPr>
          <t xml:space="preserve">
čerpání šablon:
zde se nachází část dotace převedená z předchozího roku a není započítána v řádku 10!</t>
        </r>
      </text>
    </comment>
  </commentList>
</comments>
</file>

<file path=xl/sharedStrings.xml><?xml version="1.0" encoding="utf-8"?>
<sst xmlns="http://schemas.openxmlformats.org/spreadsheetml/2006/main" count="851" uniqueCount="520">
  <si>
    <t>ROZBOR HOSPODAŘENÍ</t>
  </si>
  <si>
    <t>IDENTIFIKAČNÍ ÚDAJE ORGANIZACE</t>
  </si>
  <si>
    <t>Přesný název organizace:</t>
  </si>
  <si>
    <t>Detašované pracoviště:</t>
  </si>
  <si>
    <t>---</t>
  </si>
  <si>
    <t>IČ:</t>
  </si>
  <si>
    <t>Telefon:</t>
  </si>
  <si>
    <t>E-mail:</t>
  </si>
  <si>
    <t>Adresa internetových stránek:</t>
  </si>
  <si>
    <t>Jméno ředitele školy:</t>
  </si>
  <si>
    <t>Zpracovatel účetnictví, telefon:</t>
  </si>
  <si>
    <t>rozdíl</t>
  </si>
  <si>
    <t>počet dětí - celkem</t>
  </si>
  <si>
    <t>počet tříd</t>
  </si>
  <si>
    <t>průměrný počet dětí ve třídě</t>
  </si>
  <si>
    <t>počet dětí integrovaných</t>
  </si>
  <si>
    <t>počet dětí - předškoláků</t>
  </si>
  <si>
    <t>počet dětí z jiných MČ a obcí</t>
  </si>
  <si>
    <t>počet strávníků (dětí) - vlastní</t>
  </si>
  <si>
    <t>počet strávníků - vlastní zaměstnanci</t>
  </si>
  <si>
    <t>Výkony MŠ</t>
  </si>
  <si>
    <t>počet žáků - celkem</t>
  </si>
  <si>
    <t>průměrný počet žáků ve třídě</t>
  </si>
  <si>
    <t>školní družina, klub - počet žáků</t>
  </si>
  <si>
    <t>počet žáků integrovaných</t>
  </si>
  <si>
    <t>počet žáků z jiných MČ a obcí</t>
  </si>
  <si>
    <t>počet strávníků (žáků) – vlastní</t>
  </si>
  <si>
    <t>Počty žáků z jiných MČ a obcí:</t>
  </si>
  <si>
    <t>ostatní Prahy</t>
  </si>
  <si>
    <t>mimopražské obce</t>
  </si>
  <si>
    <t>TB mimo území ČR</t>
  </si>
  <si>
    <t>1.1 Výkony MŠ (Přehled počtu dětí a strávníků MŠ)</t>
  </si>
  <si>
    <t>Celkem</t>
  </si>
  <si>
    <t>Počet</t>
  </si>
  <si>
    <t>od 01.01.</t>
  </si>
  <si>
    <t>od 01.09.</t>
  </si>
  <si>
    <t>úplata za služby (školní družina)</t>
  </si>
  <si>
    <t>úplata za služby (školní klub)</t>
  </si>
  <si>
    <t>1.2 Výkony ZŠ (Přehled počtu žáků a strávníků ZŠ)</t>
  </si>
  <si>
    <t>stravné (do 10 let)</t>
  </si>
  <si>
    <t>stravné (do 15 let)</t>
  </si>
  <si>
    <t>stravné (nad 15 let)</t>
  </si>
  <si>
    <t>Základní škola</t>
  </si>
  <si>
    <t>Výkony ZŠ</t>
  </si>
  <si>
    <t xml:space="preserve">                   - 1. stupeň</t>
  </si>
  <si>
    <t xml:space="preserve">                   - 2. stupeň</t>
  </si>
  <si>
    <t>Např. Vestec/Újezd (spádová oblast)</t>
  </si>
  <si>
    <t>počet žáků nastoupených do 1. třídy od 01.09.</t>
  </si>
  <si>
    <r>
      <t>1.</t>
    </r>
    <r>
      <rPr>
        <b/>
        <sz val="14"/>
        <color theme="1"/>
        <rFont val="Times New Roman"/>
        <family val="1"/>
        <charset val="238"/>
      </rPr>
      <t> </t>
    </r>
    <r>
      <rPr>
        <b/>
        <sz val="14"/>
        <color theme="1"/>
        <rFont val="Calibri"/>
        <family val="2"/>
        <charset val="238"/>
        <scheme val="minor"/>
      </rPr>
      <t>Základní údaje o škole</t>
    </r>
  </si>
  <si>
    <r>
      <t>2.</t>
    </r>
    <r>
      <rPr>
        <b/>
        <sz val="14"/>
        <color theme="1"/>
        <rFont val="Times New Roman"/>
        <family val="1"/>
        <charset val="238"/>
      </rPr>
      <t> Hospodaření v hlavní činnosti</t>
    </r>
  </si>
  <si>
    <t>2.1 Výsledek hospodaření (v Kč)</t>
  </si>
  <si>
    <t>MHMP
(UZ 96 a 115)</t>
  </si>
  <si>
    <t>Projekty ESF</t>
  </si>
  <si>
    <t>Šablony I.
UZ 33063</t>
  </si>
  <si>
    <t>MČ Praha 11</t>
  </si>
  <si>
    <t>Příspěvky a výnosy celkem</t>
  </si>
  <si>
    <t>z toho příspěvky a dotace</t>
  </si>
  <si>
    <t>výnosy, vč. fondů</t>
  </si>
  <si>
    <t>Náklady celkem</t>
  </si>
  <si>
    <t>Hospodářský výsledek</t>
  </si>
  <si>
    <t>Podrobný rozbor hospodaření (finančně a věcně) uveden v příloze č. 1.</t>
  </si>
  <si>
    <t>Okolnosti, které významným způsobem ovlivnily skutečné čerpání nákladů a plnění výnosů, úprava finančního plánu apod.)</t>
  </si>
  <si>
    <t>MHMP (UZ 81, 91, 96 a další):</t>
  </si>
  <si>
    <t>MŠMT (UZ 33xxx):</t>
  </si>
  <si>
    <t>MČ Praha 11:</t>
  </si>
  <si>
    <t>Dohadné položky celkem</t>
  </si>
  <si>
    <t>z toho</t>
  </si>
  <si>
    <t>elektřina</t>
  </si>
  <si>
    <t>teplo</t>
  </si>
  <si>
    <t>plyn</t>
  </si>
  <si>
    <t>odpad</t>
  </si>
  <si>
    <t>vodné a stočné, srážky</t>
  </si>
  <si>
    <t>2.3 Vytvořené dohadné položky (v KČ)</t>
  </si>
  <si>
    <t>2.2 Zhodnocení hospodaření za uplynulé období s ohledem na vytvořený hospodářských výsledek</t>
  </si>
  <si>
    <t>přiděleno</t>
  </si>
  <si>
    <t>vyčerpáno</t>
  </si>
  <si>
    <t>stavební</t>
  </si>
  <si>
    <t>nestavební</t>
  </si>
  <si>
    <t>logopedie</t>
  </si>
  <si>
    <t>2.4 Účelové prostředky poskytnuté zřizovatelem (MČ Praha 11) (v KČ)</t>
  </si>
  <si>
    <t>Investiční prostředky</t>
  </si>
  <si>
    <t xml:space="preserve"> zůstatek</t>
  </si>
  <si>
    <t>atletika (mzdy a školení trenérů)</t>
  </si>
  <si>
    <t>nutriční terapeut</t>
  </si>
  <si>
    <t>Neinvestiční prostředky (bez dotačních programů)</t>
  </si>
  <si>
    <t>Účelové příspěvky</t>
  </si>
  <si>
    <t>Dotační programy</t>
  </si>
  <si>
    <t>komentář</t>
  </si>
  <si>
    <t>MHMP</t>
  </si>
  <si>
    <t>Sponzorské dary</t>
  </si>
  <si>
    <t>věcný</t>
  </si>
  <si>
    <t>2.5 Získávání prostředků z jiných zdrojů (v KČ)</t>
  </si>
  <si>
    <t>2.6 Komentář k jednotlivým položkám finančního plánu a jeho plnění</t>
  </si>
  <si>
    <t>(odchylky vzhledem k plánu, časový vývoj, konkretizace vybraných položek)</t>
  </si>
  <si>
    <t>Příspěvky a výnosy (MČ Praha 11)</t>
  </si>
  <si>
    <t>Náklady (MČ Praha 11)</t>
  </si>
  <si>
    <t xml:space="preserve">2.7 inventarizace majetku, pohledávek a závazků </t>
  </si>
  <si>
    <t>(aktuální stav pohledávek a závazků)</t>
  </si>
  <si>
    <t>Inventarizace majetku</t>
  </si>
  <si>
    <t>Komentáře k inventarizaci</t>
  </si>
  <si>
    <t>3.1 Výsledek hospodaření (v Kč)</t>
  </si>
  <si>
    <t>Výnosy celkem</t>
  </si>
  <si>
    <t>Hospodářský výsledek před zdaněním</t>
  </si>
  <si>
    <t>Daň z příjmu</t>
  </si>
  <si>
    <t>3.2 Přehled podnájmů</t>
  </si>
  <si>
    <t>Přehled jednotlivých druhů podnájmů, které má škola:</t>
  </si>
  <si>
    <t>a) souvislé komerční a nekomerční (podnájmy dočasně nepoužívaných prostor) - rozsah těchto prostor s vyšší naplněností školy klesá</t>
  </si>
  <si>
    <t>b) nesouvislé celoroční (podnájmy tělocvičen, tříd)</t>
  </si>
  <si>
    <t>c) jednorázové podnájmy</t>
  </si>
  <si>
    <t>Celkový výnos z podnájmů:</t>
  </si>
  <si>
    <t>Výnosy za kalendářní rok</t>
  </si>
  <si>
    <t>Souvislé podnájmy</t>
  </si>
  <si>
    <t>nebytové prostory</t>
  </si>
  <si>
    <t>pozemky</t>
  </si>
  <si>
    <t>Nesouvislé podnájmy</t>
  </si>
  <si>
    <t>Jednorázové podnájmy</t>
  </si>
  <si>
    <t>Ostatní nespecifikované podnájmy</t>
  </si>
  <si>
    <t>Výnosy z podnájmů celkem</t>
  </si>
  <si>
    <t>3.3 Přehled výnosů podle jednotlivých typů podnájmů (v KČ)</t>
  </si>
  <si>
    <r>
      <t>4.</t>
    </r>
    <r>
      <rPr>
        <b/>
        <sz val="14"/>
        <color theme="1"/>
        <rFont val="Times New Roman"/>
        <family val="1"/>
        <charset val="238"/>
      </rPr>
      <t> Fondy organizace</t>
    </r>
  </si>
  <si>
    <t>4.1 Stavy fondů (v Kč)</t>
  </si>
  <si>
    <t>4.2 Návrh na příděl do fondů</t>
  </si>
  <si>
    <t>Počet žáků/dětí</t>
  </si>
  <si>
    <t>Částka na žáka/dítě</t>
  </si>
  <si>
    <t>Limit</t>
  </si>
  <si>
    <t>hlavní činnost</t>
  </si>
  <si>
    <t>doplňková činnost</t>
  </si>
  <si>
    <t>HV celkem</t>
  </si>
  <si>
    <t>Fond odměn</t>
  </si>
  <si>
    <t>xxx</t>
  </si>
  <si>
    <t>Rezervní fond</t>
  </si>
  <si>
    <t>kontrola</t>
  </si>
  <si>
    <t>FKSP (412)</t>
  </si>
  <si>
    <t>Fondy školy</t>
  </si>
  <si>
    <t>Zůstatek</t>
  </si>
  <si>
    <t>Fond odměn (411)</t>
  </si>
  <si>
    <t>Rezervní fond (413)</t>
  </si>
  <si>
    <t>Rezervní fond (414)</t>
  </si>
  <si>
    <t>Investiční fond (416)</t>
  </si>
  <si>
    <t>Rezervní fond - Ostatní</t>
  </si>
  <si>
    <t>Rezervní fond - ESF</t>
  </si>
  <si>
    <t>(414 0520)</t>
  </si>
  <si>
    <t xml:space="preserve">                                  - počet oddělení</t>
  </si>
  <si>
    <t xml:space="preserve">                                      – cizí (ZŠ, SŠ)</t>
  </si>
  <si>
    <t>Jiné granty</t>
  </si>
  <si>
    <r>
      <t>3.</t>
    </r>
    <r>
      <rPr>
        <b/>
        <sz val="14"/>
        <color theme="1"/>
        <rFont val="Times New Roman"/>
        <family val="1"/>
        <charset val="238"/>
      </rPr>
      <t> Doplňková činnost</t>
    </r>
  </si>
  <si>
    <t>Účet</t>
  </si>
  <si>
    <t>Kč</t>
  </si>
  <si>
    <t>Dlužník</t>
  </si>
  <si>
    <t>Komentář</t>
  </si>
  <si>
    <t>Pohledávky k 31.12</t>
  </si>
  <si>
    <t>Závazky k 31.12</t>
  </si>
  <si>
    <r>
      <t>5.</t>
    </r>
    <r>
      <rPr>
        <b/>
        <sz val="14"/>
        <color theme="1"/>
        <rFont val="Times New Roman"/>
        <family val="1"/>
        <charset val="238"/>
      </rPr>
      <t> Informace o výsledcích kontrol</t>
    </r>
  </si>
  <si>
    <t>5.1 Finanční kontroly</t>
  </si>
  <si>
    <t>5.2 Vnitřní kontrolní systém organizace</t>
  </si>
  <si>
    <t>5.3 Ostatní kontroly</t>
  </si>
  <si>
    <t>Zaměření kontroly:</t>
  </si>
  <si>
    <t>Kontrolní orgán:</t>
  </si>
  <si>
    <t>Kontrolované období:</t>
  </si>
  <si>
    <t>Zjištění:</t>
  </si>
  <si>
    <t>Přijatá opatření:</t>
  </si>
  <si>
    <t>Protokol z kontroly předán zřizovateli dne:</t>
  </si>
  <si>
    <r>
      <t>6.</t>
    </r>
    <r>
      <rPr>
        <b/>
        <sz val="14"/>
        <color theme="1"/>
        <rFont val="Times New Roman"/>
        <family val="1"/>
        <charset val="238"/>
      </rPr>
      <t> Správa budovy</t>
    </r>
  </si>
  <si>
    <t>6.1 Akce nad 30 tis. Kč</t>
  </si>
  <si>
    <t>a) Realizované a hrazené školou</t>
  </si>
  <si>
    <t>b) Realizované z limitu správce budovy</t>
  </si>
  <si>
    <t>6.4 Návrhy na úspory enegií</t>
  </si>
  <si>
    <t>6.3 Spolupráce se správcem budovy (technickým dozorem)</t>
  </si>
  <si>
    <t>6.2 Havárie</t>
  </si>
  <si>
    <t>Název akce</t>
  </si>
  <si>
    <t>Náklady v Kč</t>
  </si>
  <si>
    <r>
      <t>7.</t>
    </r>
    <r>
      <rPr>
        <b/>
        <sz val="14"/>
        <color theme="1"/>
        <rFont val="Times New Roman"/>
        <family val="1"/>
        <charset val="238"/>
      </rPr>
      <t> Výhled v oblasti financování a správy majetku na příští kalendářní rok</t>
    </r>
  </si>
  <si>
    <r>
      <t>8.</t>
    </r>
    <r>
      <rPr>
        <b/>
        <sz val="14"/>
        <color theme="1"/>
        <rFont val="Times New Roman"/>
        <family val="1"/>
        <charset val="238"/>
      </rPr>
      <t> Přehled příloh</t>
    </r>
  </si>
  <si>
    <t>Příloha č. 1:</t>
  </si>
  <si>
    <t>Příloha č. 2:</t>
  </si>
  <si>
    <t>Příloha č. 3:</t>
  </si>
  <si>
    <t>Příloha č. 4:</t>
  </si>
  <si>
    <t>Příloha č. 5:</t>
  </si>
  <si>
    <t>V Praze dne</t>
  </si>
  <si>
    <t>MĚSTSKÁ ČÁST</t>
  </si>
  <si>
    <t>MHMP, EU</t>
  </si>
  <si>
    <t xml:space="preserve">HČ </t>
  </si>
  <si>
    <t>DČ</t>
  </si>
  <si>
    <t>Plán/UFP</t>
  </si>
  <si>
    <t>Skuteč.</t>
  </si>
  <si>
    <t>%</t>
  </si>
  <si>
    <t>Skuteč</t>
  </si>
  <si>
    <t>x</t>
  </si>
  <si>
    <t>PŘÍSPĚVKY A DOTACE</t>
  </si>
  <si>
    <t>Příspěvek na provoz UZ 1</t>
  </si>
  <si>
    <t>Příspěvky  UZ 2-20</t>
  </si>
  <si>
    <t xml:space="preserve">Dotační programy od MHMP </t>
  </si>
  <si>
    <t xml:space="preserve">Ostatní dotační programy - EU </t>
  </si>
  <si>
    <t>Materiál</t>
  </si>
  <si>
    <t>Energie</t>
  </si>
  <si>
    <t>z toho: elektrické energie</t>
  </si>
  <si>
    <t>Opravy a údržba (511)</t>
  </si>
  <si>
    <t>Odpisy (551)</t>
  </si>
  <si>
    <t>DDHM (558)</t>
  </si>
  <si>
    <t>Příloha č. 1</t>
  </si>
  <si>
    <t>c) Jmenovité opravy</t>
  </si>
  <si>
    <t>Fond</t>
  </si>
  <si>
    <t>Částka</t>
  </si>
  <si>
    <t>Popis</t>
  </si>
  <si>
    <t>Rezervní fond celkem</t>
  </si>
  <si>
    <t>Investiční fond celkem</t>
  </si>
  <si>
    <t>Fond odměn celkem</t>
  </si>
  <si>
    <t>FKSP celkem</t>
  </si>
  <si>
    <t>Příloha č. 2</t>
  </si>
  <si>
    <t>Příloha č. 3</t>
  </si>
  <si>
    <t>v Kč na dvě desetinná místa</t>
  </si>
  <si>
    <t>Účelový
znak</t>
  </si>
  <si>
    <t>Ukazatel</t>
  </si>
  <si>
    <t>Vratka dotace  
při finančním 
vypořádání</t>
  </si>
  <si>
    <t>a</t>
  </si>
  <si>
    <t>b</t>
  </si>
  <si>
    <t>3 = 1 - 2</t>
  </si>
  <si>
    <t>Neinvestiční dotace celkem</t>
  </si>
  <si>
    <t>v tom:</t>
  </si>
  <si>
    <t>Přímé náklady na vzdělávání celkem</t>
  </si>
  <si>
    <t>a) platy</t>
  </si>
  <si>
    <t>b) OON</t>
  </si>
  <si>
    <t>c) ostatní (odvody + FKSP + ONIV)</t>
  </si>
  <si>
    <t>Sestavil:</t>
  </si>
  <si>
    <t>Podpis:</t>
  </si>
  <si>
    <t xml:space="preserve">Datum:  </t>
  </si>
  <si>
    <t xml:space="preserve">Tel.: </t>
  </si>
  <si>
    <t xml:space="preserve">Bylo ve Vaší organizaci v uplynulém roce zjištěno závažné zjištění definované zákonem o finanční kontrole?“ </t>
  </si>
  <si>
    <t>MŠMT
(UZ 33xxx
bez Šablon)</t>
  </si>
  <si>
    <t>Specifikace HV (HV vzniklý z činnosti/zůstatek dotace, která pokračuje/zůstatek dotace-vratka v lednu)</t>
  </si>
  <si>
    <t>Položky</t>
  </si>
  <si>
    <t>FINANČNÍ PLÁN</t>
  </si>
  <si>
    <t>v tis.</t>
  </si>
  <si>
    <t>Plán</t>
  </si>
  <si>
    <t>Výnosy</t>
  </si>
  <si>
    <t xml:space="preserve">PŘÍSPĚVKY a VÝNOSY  CELKEM </t>
  </si>
  <si>
    <t>67x</t>
  </si>
  <si>
    <r>
      <t xml:space="preserve"> </t>
    </r>
    <r>
      <rPr>
        <b/>
        <sz val="9"/>
        <rFont val="Calibri"/>
        <family val="2"/>
        <charset val="238"/>
      </rPr>
      <t>VÝNOSY CELKEM</t>
    </r>
  </si>
  <si>
    <t>Výnosy (602)</t>
  </si>
  <si>
    <t>z toho: stravné (potraviny)</t>
  </si>
  <si>
    <t xml:space="preserve">                   úplata za vzděl. (ŠD, Krouž)</t>
  </si>
  <si>
    <t>Výnosy (603, pronájmy)</t>
  </si>
  <si>
    <t>Zapojení RF/čerpání "šablon"</t>
  </si>
  <si>
    <t>Zapojení IF</t>
  </si>
  <si>
    <t>Zapojení FO</t>
  </si>
  <si>
    <t>Výnosy (649, kromě zapojení fondů)</t>
  </si>
  <si>
    <t>z toho: tržby za zboží, služby</t>
  </si>
  <si>
    <t xml:space="preserve">                   prov. náklady za ciz.stráv.</t>
  </si>
  <si>
    <t xml:space="preserve">    Úroky (662)</t>
  </si>
  <si>
    <t xml:space="preserve">    Výnosy ostatní (672-0750)</t>
  </si>
  <si>
    <t>Náklady</t>
  </si>
  <si>
    <t>NÁKLADY CELKEM</t>
  </si>
  <si>
    <t>z toho: potraviny</t>
  </si>
  <si>
    <t xml:space="preserve">                  učební pomůcky a učebnice</t>
  </si>
  <si>
    <t xml:space="preserve">                  ostatní</t>
  </si>
  <si>
    <t>502-0300</t>
  </si>
  <si>
    <t>502-0310</t>
  </si>
  <si>
    <t xml:space="preserve">                   plyn </t>
  </si>
  <si>
    <t>502-0320</t>
  </si>
  <si>
    <t xml:space="preserve">                   vodné + stočné + srážky</t>
  </si>
  <si>
    <t>502-0330</t>
  </si>
  <si>
    <t xml:space="preserve">                   teplo + teplá voda</t>
  </si>
  <si>
    <t>Cestovné (512)</t>
  </si>
  <si>
    <t>Náklady na reprezentaci (513)</t>
  </si>
  <si>
    <t>Služby (518)</t>
  </si>
  <si>
    <t>z toho: telefony</t>
  </si>
  <si>
    <t xml:space="preserve">                  ODPADY</t>
  </si>
  <si>
    <t xml:space="preserve">                  nájemné budova</t>
  </si>
  <si>
    <t xml:space="preserve">                  zpracování mezd a účetn.</t>
  </si>
  <si>
    <t>521, 524, 525, 527</t>
  </si>
  <si>
    <r>
      <t>M</t>
    </r>
    <r>
      <rPr>
        <b/>
        <sz val="9"/>
        <rFont val="Calibri"/>
        <family val="2"/>
        <charset val="238"/>
      </rPr>
      <t>zdové náklady + odvody</t>
    </r>
  </si>
  <si>
    <t>z toho: FKSP</t>
  </si>
  <si>
    <t>Ostatní náklady bez FKSP (527)</t>
  </si>
  <si>
    <t>z toho: lékařské prohlídky</t>
  </si>
  <si>
    <t xml:space="preserve">                   OOPP</t>
  </si>
  <si>
    <t xml:space="preserve">                   DVPP</t>
  </si>
  <si>
    <t>542-569</t>
  </si>
  <si>
    <t>Ostatní náklady (542-549)</t>
  </si>
  <si>
    <t>z toho: pokuty a penále (542)</t>
  </si>
  <si>
    <t xml:space="preserve">                   náklady z činnosti (549, 569)</t>
  </si>
  <si>
    <t xml:space="preserve">                   odvod za nepl.zam.zdr.post.</t>
  </si>
  <si>
    <t>Daň z příjmu, z úroků (591)</t>
  </si>
  <si>
    <t xml:space="preserve">HOSPODÁŘSKÝ VÝSLEDEK </t>
  </si>
  <si>
    <t>Inv. přísp. na nestavev.inv.
/Šablony/Zap.FONDŮ</t>
  </si>
  <si>
    <t>Slovní komentář k jednotlivým položkám, zdůvodnění odchylky od FP:</t>
  </si>
  <si>
    <t>Podrobný rozbor hospodaření uveden v příloze č. 1., včetně komentáře k jednotlivým položkám a zdůvodnění odchylek oproti FP.</t>
  </si>
  <si>
    <r>
      <t xml:space="preserve"> </t>
    </r>
    <r>
      <rPr>
        <b/>
        <sz val="10"/>
        <rFont val="Calibri"/>
        <family val="2"/>
        <charset val="238"/>
      </rPr>
      <t>VÝNOSY CELKEM</t>
    </r>
  </si>
  <si>
    <r>
      <t>M</t>
    </r>
    <r>
      <rPr>
        <b/>
        <sz val="10"/>
        <rFont val="Calibri"/>
        <family val="2"/>
        <charset val="238"/>
      </rPr>
      <t>zdové náklady + odvody</t>
    </r>
  </si>
  <si>
    <t>Rezervní fond Šablony I.</t>
  </si>
  <si>
    <t>k 31.12.2023</t>
  </si>
  <si>
    <t>Poskytnuto
k 31.12.2023</t>
  </si>
  <si>
    <t>Použito
k 31.12.2023</t>
  </si>
  <si>
    <t>ZA ROK 2024</t>
  </si>
  <si>
    <t>k 31.12.2024</t>
  </si>
  <si>
    <t>1.3 Úplata za školské služby/stravné v roce 2024</t>
  </si>
  <si>
    <t>Stav k 1.1.2024</t>
  </si>
  <si>
    <t>Příděl z HV 2023</t>
  </si>
  <si>
    <t>Tvorba 2024</t>
  </si>
  <si>
    <t>Čerpání 2024</t>
  </si>
  <si>
    <t>Stav k 31.12.2024</t>
  </si>
  <si>
    <t>Limit RF pro rok 2024</t>
  </si>
  <si>
    <t>Počáteční stav 2024</t>
  </si>
  <si>
    <t>Převod 2023</t>
  </si>
  <si>
    <t>Čerpání fondů finančně a věcně v roce 2024</t>
  </si>
  <si>
    <t xml:space="preserve">                Finanční vypořádání dotací MŠMT v roce 2024</t>
  </si>
  <si>
    <t>Základní škola, Praha 4, Mendelova 550</t>
  </si>
  <si>
    <t>skola@zsmendelova.cz</t>
  </si>
  <si>
    <t>www.zsmendelova.cz</t>
  </si>
  <si>
    <t>PhDr. Martina Thumsová</t>
  </si>
  <si>
    <t>Ing. Kateřina Kulhánková, 272 088 225</t>
  </si>
  <si>
    <t>OP JAK
UZ 33092</t>
  </si>
  <si>
    <t>Rezervní fond Šablony IV.</t>
  </si>
  <si>
    <t>domácnosti ohrožené inflací - vratka</t>
  </si>
  <si>
    <t>na odpisy svěřeného majetku po rekonstrukci ŠJ - vratka</t>
  </si>
  <si>
    <t>seminář Společně proti násilí a…</t>
  </si>
  <si>
    <t>služby spojené se supervizí ped.</t>
  </si>
  <si>
    <t>Primární prevence - Správně zvolit</t>
  </si>
  <si>
    <t>Primární prevence - Informovaná sborovna</t>
  </si>
  <si>
    <t>posílení mzdových prosředků zaměstnanců škol</t>
  </si>
  <si>
    <t>podpora vzdělávání na území HMP - Otevírání školních hřišť</t>
  </si>
  <si>
    <t>finanční - účelový</t>
  </si>
  <si>
    <t>SPŠM při ZŠ</t>
  </si>
  <si>
    <t>sportovní aktivity - ŠVP</t>
  </si>
  <si>
    <t>příspěvek na LV</t>
  </si>
  <si>
    <t>výtvarné potřeby, kopírování, knihovna, přísl. PC</t>
  </si>
  <si>
    <t>Women for Women</t>
  </si>
  <si>
    <t>stravování žáků</t>
  </si>
  <si>
    <t>finanční - neúčelový</t>
  </si>
  <si>
    <t>Asterix, a.s.</t>
  </si>
  <si>
    <t>Národní plán obnovy – pořízení mobilních digitálních technologií pro znevýhodněné žáky</t>
  </si>
  <si>
    <t>Provázející učitelé ve školách a zajištění pedagogických praxí – pokusné ověřování</t>
  </si>
  <si>
    <t>Ing. KATEŘINA KULHÁNKOVÁ</t>
  </si>
  <si>
    <t>kulhankovak@zsmendelova.cz</t>
  </si>
  <si>
    <t>dary</t>
  </si>
  <si>
    <t>přečerpání provozního příspěvku UZ 1</t>
  </si>
  <si>
    <t xml:space="preserve">odpisy svěřeného majetku po rekonstr. varny ŠJ </t>
  </si>
  <si>
    <t>kultura</t>
  </si>
  <si>
    <t>péče o zdraví, sport</t>
  </si>
  <si>
    <t>peněžní dary</t>
  </si>
  <si>
    <t>mzdy 12/2024</t>
  </si>
  <si>
    <t>Kopírka Minolta</t>
  </si>
  <si>
    <t>Hledáme správný směr IV, Šablony, OP JAK</t>
  </si>
  <si>
    <t>který zůstává v rezervním fondu školy a bude čerpán v roce 2025. Nejedná se o hospodářský výsledek.</t>
  </si>
  <si>
    <t xml:space="preserve">Nevyčerpaný zůstatek ve výši 2 622 398,93 Kč je neivestiční příspěvek OP JAK, Hledáme správný směr IV., </t>
  </si>
  <si>
    <t xml:space="preserve">Hospodářský výsledek hlavní činnosti ve výši 28 137,34 Kč je tvořen finančními prostředky žáků za ztracené klíče, </t>
  </si>
  <si>
    <t>služby spojené se supervizí pedagogů a mentorského týmu ZŠ</t>
  </si>
  <si>
    <t>zajištění semináře "Společně proti násilí a šikaně"</t>
  </si>
  <si>
    <t>školské projekty</t>
  </si>
  <si>
    <t>oblast sportu - Mendelánkování</t>
  </si>
  <si>
    <t>oblast kultury - Masopust</t>
  </si>
  <si>
    <t>selektivní prim. prevence 1. intervenční prog. Práce se třídou</t>
  </si>
  <si>
    <t>primární prevence - Správně zvolit</t>
  </si>
  <si>
    <t>primární prevence - Mluvit spolu a respektovat se</t>
  </si>
  <si>
    <t>zajištění dopravy - exkurze žáků ZŠ - Lidice, Terezín</t>
  </si>
  <si>
    <t>kurz plavání</t>
  </si>
  <si>
    <t>Hodnotu výnosů navýšil úrok z vkladu na tříměsíční termínovaný účet, úrok činil 27 500 Kč před zdaněním.</t>
  </si>
  <si>
    <t xml:space="preserve">Ceny energií výrazně ovlivňují celkové hospodaření školy i přes snahu snižovat jejich spotřebu. </t>
  </si>
  <si>
    <t>Ostatní provozní náklady se přizpůsobují jejich vývoji, který je díky častým výkyvům těžce předvídatelný.</t>
  </si>
  <si>
    <t xml:space="preserve">V roce 2024 byly rozpočtované prostředky na energeticky provoz školy dostačující. Výrazná úspora vznikla hlavně díky klesajícím cenám plynu. </t>
  </si>
  <si>
    <t>Volné provozní prostředky byly použity především k opravám. Poškozené akustické obložení bylo opraveno v tělocvičně</t>
  </si>
  <si>
    <t>a zejména v suterénu školy, kde fungují jednotlivá oddělení školní družiny a prochází zde žáci do školní jídelny.</t>
  </si>
  <si>
    <t xml:space="preserve">V rámci úspory byla realizována i výměna podlahových krytin ve třídách a proběhlo malování šaten. </t>
  </si>
  <si>
    <t>Plánované prostředky na opravy byly tak překročeny o cca 500 tis. Kč</t>
  </si>
  <si>
    <t>Náklady na DVPP byly čerpány především z programu OP JAK, Hledáme správný směr IV.</t>
  </si>
  <si>
    <t>Položka na pořízení DDHM byla tímto překročena.</t>
  </si>
  <si>
    <t>Kvůli snaze o snížení nežádoucího hluku, byly zakoupeny akustické obrazové panely v hodnotě 210 tis. a umístěny do tříd.</t>
  </si>
  <si>
    <t>Fyzická inventarizace majetku byla provedena a odevzdána ekonomickému odboru ve stanoveném termínu.</t>
  </si>
  <si>
    <t>Inventarizace proběhla řádně v plném rozsahu, který je předepsán příslušnými předpisy.</t>
  </si>
  <si>
    <t>Kompletní dokumentace je zpracována a uložena u referentky školy.</t>
  </si>
  <si>
    <t>Nejsou evidovány pohledávky nebo závazky po datu splatnosti.</t>
  </si>
  <si>
    <t>Objem prostředků na provoz byl dostačující, nebylo nutné využít rezervní fond k dokrytí nákladů.</t>
  </si>
  <si>
    <t>ve výši 21 912,36 Kč.</t>
  </si>
  <si>
    <t xml:space="preserve">poškozené a ztracené učebnice, duplikáty vysvědčení a především úrokem (po zdanění) z termínovaného vkladu </t>
  </si>
  <si>
    <t>Finální částka provozního příspěvku byla snížena o vratku příspěvku na provoz ve výši 600 tis. Kč, zaslanou na účet MČ Praha 11 v říjnu 2024.</t>
  </si>
  <si>
    <t>Inspekční činnost na místě:</t>
  </si>
  <si>
    <t>Česká školní inspekce</t>
  </si>
  <si>
    <t>Výsledek prošetření štížnosti ČŠI:</t>
  </si>
  <si>
    <t>Vnitřní kontrolní systém školy:</t>
  </si>
  <si>
    <t>1. Základní vnitřní předpisy školy týkající se problematiky finanční kontroly a hospodaření s finančními prostředky:</t>
  </si>
  <si>
    <t>2. Nastavení kontrolního systému odpovídá požadavkům organizace. Kontrola je prováděna ředitelkou</t>
  </si>
  <si>
    <t>školy 1x měsíčně ve škole, ve školní jídelně 1x za čtvrtletí.</t>
  </si>
  <si>
    <t xml:space="preserve">návány do složky Kontrolní chyba. Jsou ihned projednány s odpovědnými pracovníky a je kontrolována </t>
  </si>
  <si>
    <t>oprava chyby i následné dodržování kontrolního postupu.</t>
  </si>
  <si>
    <t>Řídící i kontrolní prostředí má pevná pravidla. Vnitřní předpisy jsou 1x ročně inovované, aby odpovídali</t>
  </si>
  <si>
    <t>aktuální situaci, a jsou vždy vydávány na daný rok v obnoveném znění. Systém řízení rizik odpovídá nas-</t>
  </si>
  <si>
    <t xml:space="preserve">taveným pravidlům. Zvláštní důraz je kladen na odpovědnost zaměstnanců, která se také zabývá </t>
  </si>
  <si>
    <t>hodnocením kontrolního systému.</t>
  </si>
  <si>
    <t>Informace jsou zainteresovaným zaměstnancům předávány většinou e-mailem, případně ústně.</t>
  </si>
  <si>
    <t>Přiměřenost a účinnost vnitřního kontrolního systému je prováděna 1x ročně.</t>
  </si>
  <si>
    <t>3. Interní audit nahrazen veřejno-správní kontrolou ze strany zřizovatele MČ Praha 11.</t>
  </si>
  <si>
    <t>Proti žádnému pracovníku organizace není vedeno trestní řízení v souvislosti s výsledky řídídích kontrol</t>
  </si>
  <si>
    <t>prováděných v souladu se zákonem č. 320/2001 Sb., o finanční kontrole, v platném znění.</t>
  </si>
  <si>
    <t>nebyly provedeny</t>
  </si>
  <si>
    <t>2/2024 - Evidence, účtování a odpisování majetku, operativní evidence</t>
  </si>
  <si>
    <t>3/2024 - Evidence , účtování a oceňování zásob a cenin</t>
  </si>
  <si>
    <t>4/2024 - Směrnice pro inventarizaci majetku, závazků</t>
  </si>
  <si>
    <t>16/2024 - Fond kulturních a sociálních potřeb</t>
  </si>
  <si>
    <t>18/2024 - Oběh účetních dokladů</t>
  </si>
  <si>
    <t>20/2024 - Směrnice o vnitřní finanční kontrole</t>
  </si>
  <si>
    <t>36/2024 - Směrnice o hospodaření s účtem 513</t>
  </si>
  <si>
    <t>Ke každému dokladu probíhá kontrola ve smyslu směrnice č. 20/2024. Vzniklé chyby jsou zazname-</t>
  </si>
  <si>
    <t>viz příloha č. 5</t>
  </si>
  <si>
    <t>výměna podlahových krytin</t>
  </si>
  <si>
    <t>malování vstupní šatny</t>
  </si>
  <si>
    <t>oprava akustických podhledů</t>
  </si>
  <si>
    <t>oprava podhledy - elektro práce</t>
  </si>
  <si>
    <t>Opravy realizované správní firmou</t>
  </si>
  <si>
    <t>Přehled hospodaření za rok 2024</t>
  </si>
  <si>
    <t>Čerpání fondů (finančně, věcně) v roce 2024</t>
  </si>
  <si>
    <t>Finanční vypořádání dotací MŠMT v roce 2024</t>
  </si>
  <si>
    <t>Finanční kontroly v roce 2024</t>
  </si>
  <si>
    <t>dostatek provozních prostředků, nebylo potřeba zapojit RF v plánované výši</t>
  </si>
  <si>
    <t>vratka příspěvku MČ Praha 11 ve výši 600 tis. Kč</t>
  </si>
  <si>
    <t>Obdržen dodatečný neinvestiční příspěvek na posílení mzdových prostředků pro školy UZ 96 ve výši 380 tis. Kč</t>
  </si>
  <si>
    <t>dodatečný příspěvek MHMP na posílení mzdových prostředků ve výši 380 tis. Kč</t>
  </si>
  <si>
    <t>nebyl zapojen FO v navrhované výši, dostatek prostředků</t>
  </si>
  <si>
    <t>úrok z vkladu na termínovaný účet ve výši 27 500 Kč před zdaněním</t>
  </si>
  <si>
    <t>pokles cen plynu při stávající spotřebě</t>
  </si>
  <si>
    <t>pokles cen elektrické energie při stávající spotřebě</t>
  </si>
  <si>
    <t>opravy akustických podhledů, překročení v rámci úspory na energiích</t>
  </si>
  <si>
    <t>Plánované náklady na reprezentaci nebyly vyčerpány, úsporná opatření, neprobíhalo setkávání skupiny MAP.</t>
  </si>
  <si>
    <t>nebyly dočerpány - úsporná opatření</t>
  </si>
  <si>
    <t>Četnost preventivních prohlídek byla v letošním roce nižší, dostačující - nedočerpány rozpočtované náklady.</t>
  </si>
  <si>
    <t>nižší četnost lékařských prohlídek, nedočerpáno</t>
  </si>
  <si>
    <t>náklady na DVPP byly čerpány především z programu OP JAK, nedočerpáno</t>
  </si>
  <si>
    <t>nákup akustických obrazových panelů do tříd - protihluková opatření z úspor</t>
  </si>
  <si>
    <t>NE</t>
  </si>
  <si>
    <t>V roce 2024 nebylo organizaci vyměřeno, ani nebylo placeno žádné penále.</t>
  </si>
  <si>
    <t>prošetření stížnosti dle § 174 odst. 6 školského zákona:</t>
  </si>
  <si>
    <t>Důvod stížnosti: stížnost na hodnocení žáka v prvním pololetí školního roku 2023/2024 z předmětu HV</t>
  </si>
  <si>
    <t>ČŠI vyhodnotila stížnost jako nedůvodnou</t>
  </si>
  <si>
    <t>Kontrola Hygienické stanice hlavního města Prahy</t>
  </si>
  <si>
    <t xml:space="preserve">Předmět kontroly: </t>
  </si>
  <si>
    <t>Místo kontroly: školní jídelna</t>
  </si>
  <si>
    <t>posouzení postupů, přezkoumání dokumentů, záznamů o sledovatelnosti, rozhovory s pracovníky</t>
  </si>
  <si>
    <t>Kontrolní metody: inspekce, kontrola vybavení, výrobků a procestů čištění a údržby, kontrola hygienických podmínek,</t>
  </si>
  <si>
    <t xml:space="preserve">sledovatelnost, označování, prezentace, reklamy a souvisejících obalových materiálů pro styk s potravinami, </t>
  </si>
  <si>
    <t>Předmět kontroly: šetření kvůli výskytu onemocnění VHA u žáka školy</t>
  </si>
  <si>
    <t>plnění povinností dle platných právních předpisů z oblasti ochrany veřejného zdraví</t>
  </si>
  <si>
    <t>Závěr: Nebyly shledány nedostatky v rozporu s platnými právními předpisy v oblasti ochrany veřejného zdraví</t>
  </si>
  <si>
    <t>ve spolupráci s protiepidemickým oddělením P4</t>
  </si>
  <si>
    <t>Nebyly.</t>
  </si>
  <si>
    <t>Na vysoké úrovni.</t>
  </si>
  <si>
    <t>Fotovoltaické panely.</t>
  </si>
  <si>
    <t>Příloha č. 5</t>
  </si>
  <si>
    <t>Ulice</t>
  </si>
  <si>
    <t>ČP</t>
  </si>
  <si>
    <t>Ze dne</t>
  </si>
  <si>
    <t>Číslo</t>
  </si>
  <si>
    <t>Dod/Odb</t>
  </si>
  <si>
    <t>Text</t>
  </si>
  <si>
    <t>Účet MD</t>
  </si>
  <si>
    <t>Účet D</t>
  </si>
  <si>
    <t>MENDELOVA</t>
  </si>
  <si>
    <t>Stavební a malířská s.r.o.</t>
  </si>
  <si>
    <t>oprava propadlého kanálu</t>
  </si>
  <si>
    <t>oprava zdiva v šatně</t>
  </si>
  <si>
    <t>Energo-MYKOV, spol. s r.o.</t>
  </si>
  <si>
    <t>oporava střešního pláště</t>
  </si>
  <si>
    <t>Marcel Kubíček B+K Sklenáři</t>
  </si>
  <si>
    <t>výměna trojskla</t>
  </si>
  <si>
    <t>ARYKA IN-WEST a.s.</t>
  </si>
  <si>
    <t>oprava vstupních dveří</t>
  </si>
  <si>
    <t>Baštecký Petr</t>
  </si>
  <si>
    <t>oprava 2 ks zámků</t>
  </si>
  <si>
    <t>oprva dveří do tělocvičny</t>
  </si>
  <si>
    <t>PERČINA  -interier</t>
  </si>
  <si>
    <t>výměna a oprava předokenních žaluzií</t>
  </si>
  <si>
    <t>oprava nájezdu do technické místnosti</t>
  </si>
  <si>
    <t>Bc. Petr Podzimek</t>
  </si>
  <si>
    <t>oprava předokenních žaluzií</t>
  </si>
  <si>
    <t>EMDE Uniservis s. r. o.</t>
  </si>
  <si>
    <t>oprava střešní krytiny</t>
  </si>
  <si>
    <t>dodávka a montáž žaluzií</t>
  </si>
  <si>
    <t>oprava fotbalové branky</t>
  </si>
  <si>
    <t>oprava oplocení na hřišti</t>
  </si>
  <si>
    <t>oprava vstupní branky</t>
  </si>
  <si>
    <t>výměna mřížky nad odtokovým kanálkem</t>
  </si>
  <si>
    <t>oprava zámku dveří</t>
  </si>
  <si>
    <t>doplnění mřížek odtokových žlabů</t>
  </si>
  <si>
    <t>oprava dveří</t>
  </si>
  <si>
    <t>SELEK Lighting s.r.o.</t>
  </si>
  <si>
    <t>oprava po revizi elektroinstalace</t>
  </si>
  <si>
    <t>oprava po revizi elektro</t>
  </si>
  <si>
    <t>Milan Houžvička</t>
  </si>
  <si>
    <t>opravy po revizi tělovýchovného nářadí</t>
  </si>
  <si>
    <t>Kominictví Palkanin - Bartoš s.r.o.</t>
  </si>
  <si>
    <t>oprava po revizi spalinových cest</t>
  </si>
  <si>
    <t>SCHINDLER CZ, a.s.</t>
  </si>
  <si>
    <t>oprava výtahu</t>
  </si>
  <si>
    <t>VRŠA-SPORT s.r.o.</t>
  </si>
  <si>
    <t>oprava běžecké dráhy</t>
  </si>
  <si>
    <t>oprava a nátěr plotu - jmenovitá oprava</t>
  </si>
  <si>
    <t>oprava zdí a malování</t>
  </si>
  <si>
    <t>malování jídelny a kabinetu</t>
  </si>
  <si>
    <t>HAŠEK SERVIS KOTLŮ s.r.o.</t>
  </si>
  <si>
    <t>oprava kotle</t>
  </si>
  <si>
    <t>Zdeněk Beneš</t>
  </si>
  <si>
    <t>oprava napojení pro myčky</t>
  </si>
  <si>
    <t>Petr Šerák</t>
  </si>
  <si>
    <t>výměna sifonů u umyvadel a dřezu</t>
  </si>
  <si>
    <t>Unigaz servis s.r.o.</t>
  </si>
  <si>
    <t>havarijní oprava</t>
  </si>
  <si>
    <t>oprava plynových kotlů</t>
  </si>
  <si>
    <t>Pavel Beneš</t>
  </si>
  <si>
    <t>oprava osvětlení ve třídě</t>
  </si>
  <si>
    <t>AB via s.r.o</t>
  </si>
  <si>
    <t>výměna 6 ks kamer</t>
  </si>
  <si>
    <t>MABIL MOBIL s.r.o.</t>
  </si>
  <si>
    <t>oprava školního rozhlasu</t>
  </si>
  <si>
    <t>oprava osvětlení</t>
  </si>
  <si>
    <t>řídící jednotky žaluzií</t>
  </si>
  <si>
    <t>oprava osvětlení na WC</t>
  </si>
  <si>
    <t>oprava osvětlení na chodbě</t>
  </si>
  <si>
    <t>KALTMEYER s.r.o.</t>
  </si>
  <si>
    <t>výměna dveřních zavíračů</t>
  </si>
  <si>
    <t>oprava a nátěr plotu</t>
  </si>
  <si>
    <t>Projekty ESF, OP JAK:</t>
  </si>
  <si>
    <t>Vypracoval/a:   Kulhánková Kateřina</t>
  </si>
  <si>
    <t>Schválil/a:  PhDr. Thumsová Martina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</si>
</sst>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\ _K_č_-;\-* #,##0.00\ _K_č_-;_-* &quot;-&quot;??\ _K_č_-;_-@_-"/>
    <numFmt numFmtId="164" formatCode="#,##0.00_ ;\-#,##0.00\ "/>
  </numFmts>
  <fonts count="35" x14ac:knownFonts="1">
    <font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36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4"/>
      <color theme="1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</font>
    <font>
      <sz val="12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sz val="10"/>
      <name val="Arial CE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0"/>
      <name val="Calibri"/>
      <family val="2"/>
      <charset val="238"/>
    </font>
    <font>
      <sz val="10"/>
      <name val="Calibri"/>
      <family val="2"/>
      <charset val="238"/>
    </font>
    <font>
      <b/>
      <sz val="9"/>
      <name val="Calibri"/>
      <family val="2"/>
      <charset val="238"/>
    </font>
    <font>
      <b/>
      <sz val="8"/>
      <name val="Calibri"/>
      <family val="2"/>
      <charset val="238"/>
    </font>
    <font>
      <sz val="9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color rgb="FF0000FF"/>
      <name val="Calibri"/>
      <family val="2"/>
      <charset val="238"/>
    </font>
    <font>
      <i/>
      <sz val="10"/>
      <name val="Calibri"/>
      <family val="2"/>
      <charset val="238"/>
    </font>
    <font>
      <i/>
      <sz val="10"/>
      <color rgb="FF0033CC"/>
      <name val="Calibri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11"/>
      <name val="Times New Roman"/>
      <family val="1"/>
    </font>
    <font>
      <b/>
      <sz val="12"/>
      <color rgb="FFFF0000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03">
    <border>
      <left/>
      <right/>
      <top/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</borders>
  <cellStyleXfs count="4">
    <xf numFmtId="0" fontId="0" fillId="0" borderId="0"/>
    <xf numFmtId="0" fontId="15" fillId="0" borderId="0" applyBorder="0"/>
    <xf numFmtId="0" fontId="29" fillId="0" borderId="0" applyNumberFormat="0" applyFill="0" applyBorder="0" applyAlignment="0" applyProtection="0"/>
    <xf numFmtId="43" fontId="34" fillId="0" borderId="0" applyFont="0" applyFill="0" applyBorder="0" applyAlignment="0" applyProtection="0"/>
  </cellStyleXfs>
  <cellXfs count="593">
    <xf numFmtId="0" fontId="0" fillId="0" borderId="0" xfId="0"/>
    <xf numFmtId="0" fontId="3" fillId="0" borderId="0" xfId="0" applyFont="1" applyAlignment="1">
      <alignment horizontal="left" vertical="center"/>
    </xf>
    <xf numFmtId="0" fontId="4" fillId="0" borderId="0" xfId="0" applyFont="1"/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4" fillId="0" borderId="0" xfId="0" applyFont="1" applyAlignment="1">
      <alignment horizontal="justify" vertical="center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7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5" xfId="0" applyFont="1" applyBorder="1" applyAlignment="1">
      <alignment vertical="center"/>
    </xf>
    <xf numFmtId="0" fontId="4" fillId="0" borderId="30" xfId="0" applyFont="1" applyBorder="1" applyAlignment="1">
      <alignment vertical="center"/>
    </xf>
    <xf numFmtId="0" fontId="4" fillId="0" borderId="26" xfId="0" applyFont="1" applyBorder="1" applyAlignment="1">
      <alignment vertical="center"/>
    </xf>
    <xf numFmtId="0" fontId="4" fillId="0" borderId="25" xfId="0" applyFont="1" applyBorder="1" applyAlignment="1">
      <alignment vertical="center"/>
    </xf>
    <xf numFmtId="0" fontId="4" fillId="0" borderId="33" xfId="0" applyFont="1" applyBorder="1" applyAlignment="1">
      <alignment vertical="center"/>
    </xf>
    <xf numFmtId="0" fontId="4" fillId="0" borderId="34" xfId="0" applyFont="1" applyBorder="1" applyAlignment="1">
      <alignment vertical="center"/>
    </xf>
    <xf numFmtId="0" fontId="4" fillId="0" borderId="35" xfId="0" applyFont="1" applyBorder="1" applyAlignment="1">
      <alignment vertical="center"/>
    </xf>
    <xf numFmtId="0" fontId="4" fillId="0" borderId="37" xfId="0" applyFont="1" applyBorder="1" applyAlignment="1">
      <alignment vertical="center"/>
    </xf>
    <xf numFmtId="0" fontId="4" fillId="0" borderId="38" xfId="0" applyFont="1" applyBorder="1" applyAlignment="1">
      <alignment vertical="center"/>
    </xf>
    <xf numFmtId="3" fontId="4" fillId="0" borderId="5" xfId="0" applyNumberFormat="1" applyFont="1" applyBorder="1" applyAlignment="1">
      <alignment horizontal="right" vertical="center" indent="1"/>
    </xf>
    <xf numFmtId="3" fontId="4" fillId="0" borderId="5" xfId="0" applyNumberFormat="1" applyFont="1" applyFill="1" applyBorder="1" applyAlignment="1">
      <alignment horizontal="right" vertical="center" indent="1"/>
    </xf>
    <xf numFmtId="0" fontId="4" fillId="0" borderId="14" xfId="0" applyFont="1" applyBorder="1" applyAlignment="1">
      <alignment horizontal="left" vertical="center" indent="1"/>
    </xf>
    <xf numFmtId="0" fontId="4" fillId="0" borderId="15" xfId="0" applyFont="1" applyBorder="1" applyAlignment="1">
      <alignment horizontal="left" vertical="center" indent="1"/>
    </xf>
    <xf numFmtId="0" fontId="4" fillId="0" borderId="14" xfId="0" applyFont="1" applyBorder="1" applyAlignment="1">
      <alignment vertical="center"/>
    </xf>
    <xf numFmtId="0" fontId="4" fillId="0" borderId="15" xfId="0" applyFont="1" applyBorder="1" applyAlignment="1">
      <alignment vertical="center"/>
    </xf>
    <xf numFmtId="3" fontId="3" fillId="0" borderId="5" xfId="0" applyNumberFormat="1" applyFont="1" applyBorder="1" applyAlignment="1">
      <alignment horizontal="right" vertical="center" indent="1"/>
    </xf>
    <xf numFmtId="0" fontId="10" fillId="0" borderId="0" xfId="0" applyFont="1" applyAlignment="1">
      <alignment vertical="center"/>
    </xf>
    <xf numFmtId="0" fontId="3" fillId="0" borderId="0" xfId="0" applyFont="1"/>
    <xf numFmtId="0" fontId="3" fillId="0" borderId="23" xfId="0" applyFont="1" applyBorder="1"/>
    <xf numFmtId="0" fontId="3" fillId="0" borderId="24" xfId="0" applyFont="1" applyBorder="1"/>
    <xf numFmtId="3" fontId="3" fillId="0" borderId="22" xfId="0" applyNumberFormat="1" applyFont="1" applyBorder="1"/>
    <xf numFmtId="0" fontId="4" fillId="0" borderId="19" xfId="0" applyFont="1" applyBorder="1"/>
    <xf numFmtId="0" fontId="4" fillId="0" borderId="14" xfId="0" applyFont="1" applyBorder="1"/>
    <xf numFmtId="3" fontId="4" fillId="0" borderId="28" xfId="0" applyNumberFormat="1" applyFont="1" applyBorder="1"/>
    <xf numFmtId="0" fontId="4" fillId="0" borderId="20" xfId="0" applyFont="1" applyBorder="1"/>
    <xf numFmtId="0" fontId="4" fillId="0" borderId="27" xfId="0" applyFont="1" applyBorder="1"/>
    <xf numFmtId="3" fontId="4" fillId="0" borderId="29" xfId="0" applyNumberFormat="1" applyFont="1" applyBorder="1"/>
    <xf numFmtId="0" fontId="4" fillId="0" borderId="31" xfId="0" applyFont="1" applyBorder="1"/>
    <xf numFmtId="0" fontId="4" fillId="0" borderId="32" xfId="0" applyFont="1" applyBorder="1"/>
    <xf numFmtId="0" fontId="4" fillId="0" borderId="25" xfId="0" applyFont="1" applyBorder="1"/>
    <xf numFmtId="0" fontId="4" fillId="0" borderId="37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0" xfId="0" applyFont="1" applyBorder="1"/>
    <xf numFmtId="0" fontId="4" fillId="0" borderId="40" xfId="0" applyFont="1" applyBorder="1"/>
    <xf numFmtId="0" fontId="4" fillId="0" borderId="21" xfId="0" applyFont="1" applyBorder="1"/>
    <xf numFmtId="0" fontId="4" fillId="0" borderId="0" xfId="0" applyFont="1" applyBorder="1" applyAlignment="1">
      <alignment vertical="center"/>
    </xf>
    <xf numFmtId="0" fontId="3" fillId="0" borderId="39" xfId="0" applyFont="1" applyBorder="1"/>
    <xf numFmtId="0" fontId="11" fillId="0" borderId="5" xfId="0" applyFont="1" applyBorder="1"/>
    <xf numFmtId="4" fontId="12" fillId="0" borderId="5" xfId="0" applyNumberFormat="1" applyFont="1" applyBorder="1" applyProtection="1">
      <protection locked="0"/>
    </xf>
    <xf numFmtId="0" fontId="0" fillId="0" borderId="0" xfId="0" applyFont="1" applyAlignment="1">
      <alignment vertical="center"/>
    </xf>
    <xf numFmtId="0" fontId="11" fillId="0" borderId="5" xfId="0" applyFont="1" applyBorder="1" applyAlignment="1">
      <alignment horizontal="left" vertical="center" wrapText="1"/>
    </xf>
    <xf numFmtId="0" fontId="12" fillId="0" borderId="15" xfId="0" applyFont="1" applyBorder="1" applyAlignment="1">
      <alignment horizontal="center" vertical="center" wrapText="1"/>
    </xf>
    <xf numFmtId="0" fontId="11" fillId="0" borderId="34" xfId="0" applyFont="1" applyBorder="1" applyAlignment="1">
      <alignment vertical="center" wrapText="1"/>
    </xf>
    <xf numFmtId="0" fontId="12" fillId="0" borderId="34" xfId="0" applyFont="1" applyBorder="1" applyAlignment="1">
      <alignment vertical="center" wrapText="1"/>
    </xf>
    <xf numFmtId="4" fontId="12" fillId="0" borderId="17" xfId="0" applyNumberFormat="1" applyFont="1" applyBorder="1" applyAlignment="1">
      <alignment horizontal="right" vertical="center" wrapText="1"/>
    </xf>
    <xf numFmtId="0" fontId="11" fillId="0" borderId="5" xfId="0" applyFont="1" applyBorder="1" applyAlignment="1">
      <alignment vertical="center"/>
    </xf>
    <xf numFmtId="0" fontId="11" fillId="0" borderId="5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/>
    </xf>
    <xf numFmtId="0" fontId="12" fillId="0" borderId="5" xfId="0" applyFont="1" applyBorder="1" applyAlignment="1">
      <alignment vertical="center"/>
    </xf>
    <xf numFmtId="4" fontId="11" fillId="0" borderId="5" xfId="0" applyNumberFormat="1" applyFont="1" applyBorder="1" applyAlignment="1">
      <alignment vertical="center"/>
    </xf>
    <xf numFmtId="4" fontId="12" fillId="0" borderId="5" xfId="0" applyNumberFormat="1" applyFont="1" applyBorder="1" applyAlignment="1">
      <alignment vertical="center"/>
    </xf>
    <xf numFmtId="4" fontId="12" fillId="0" borderId="5" xfId="0" applyNumberFormat="1" applyFont="1" applyBorder="1" applyAlignment="1" applyProtection="1">
      <alignment horizontal="right" vertical="center"/>
      <protection locked="0"/>
    </xf>
    <xf numFmtId="0" fontId="11" fillId="0" borderId="5" xfId="0" applyFont="1" applyBorder="1" applyAlignment="1">
      <alignment horizontal="right" vertical="center"/>
    </xf>
    <xf numFmtId="4" fontId="11" fillId="0" borderId="5" xfId="0" applyNumberFormat="1" applyFont="1" applyBorder="1" applyAlignment="1">
      <alignment horizontal="right" vertical="center"/>
    </xf>
    <xf numFmtId="0" fontId="4" fillId="0" borderId="0" xfId="0" applyNumberFormat="1" applyFont="1" applyAlignment="1">
      <alignment vertical="center"/>
    </xf>
    <xf numFmtId="0" fontId="5" fillId="0" borderId="41" xfId="0" applyNumberFormat="1" applyFont="1" applyBorder="1" applyAlignment="1">
      <alignment horizontal="left" vertical="center"/>
    </xf>
    <xf numFmtId="0" fontId="4" fillId="0" borderId="5" xfId="0" applyFont="1" applyBorder="1"/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3" fillId="0" borderId="50" xfId="0" applyFont="1" applyBorder="1"/>
    <xf numFmtId="0" fontId="4" fillId="0" borderId="52" xfId="0" applyFont="1" applyBorder="1"/>
    <xf numFmtId="0" fontId="4" fillId="0" borderId="26" xfId="0" applyFont="1" applyBorder="1"/>
    <xf numFmtId="3" fontId="4" fillId="0" borderId="18" xfId="0" applyNumberFormat="1" applyFont="1" applyBorder="1"/>
    <xf numFmtId="0" fontId="4" fillId="0" borderId="58" xfId="0" applyFont="1" applyBorder="1"/>
    <xf numFmtId="0" fontId="4" fillId="0" borderId="30" xfId="0" applyFont="1" applyBorder="1"/>
    <xf numFmtId="3" fontId="4" fillId="0" borderId="37" xfId="0" applyNumberFormat="1" applyFont="1" applyBorder="1" applyAlignment="1">
      <alignment vertical="center"/>
    </xf>
    <xf numFmtId="3" fontId="4" fillId="0" borderId="38" xfId="0" applyNumberFormat="1" applyFont="1" applyBorder="1" applyAlignment="1">
      <alignment vertical="center"/>
    </xf>
    <xf numFmtId="3" fontId="4" fillId="0" borderId="41" xfId="0" applyNumberFormat="1" applyFont="1" applyBorder="1" applyAlignment="1">
      <alignment vertical="center"/>
    </xf>
    <xf numFmtId="3" fontId="4" fillId="0" borderId="42" xfId="0" applyNumberFormat="1" applyFont="1" applyBorder="1" applyAlignment="1">
      <alignment vertical="center"/>
    </xf>
    <xf numFmtId="3" fontId="4" fillId="0" borderId="5" xfId="0" applyNumberFormat="1" applyFont="1" applyBorder="1"/>
    <xf numFmtId="3" fontId="4" fillId="0" borderId="26" xfId="0" applyNumberFormat="1" applyFont="1" applyBorder="1" applyAlignment="1">
      <alignment vertical="center"/>
    </xf>
    <xf numFmtId="3" fontId="4" fillId="0" borderId="25" xfId="0" applyNumberFormat="1" applyFont="1" applyBorder="1"/>
    <xf numFmtId="3" fontId="4" fillId="0" borderId="33" xfId="0" applyNumberFormat="1" applyFont="1" applyBorder="1" applyAlignment="1">
      <alignment vertical="center"/>
    </xf>
    <xf numFmtId="0" fontId="4" fillId="0" borderId="36" xfId="0" applyFont="1" applyBorder="1" applyAlignment="1">
      <alignment horizontal="center"/>
    </xf>
    <xf numFmtId="0" fontId="4" fillId="0" borderId="37" xfId="0" applyFont="1" applyBorder="1" applyAlignment="1">
      <alignment horizontal="center"/>
    </xf>
    <xf numFmtId="0" fontId="4" fillId="0" borderId="60" xfId="0" applyFont="1" applyBorder="1"/>
    <xf numFmtId="0" fontId="4" fillId="0" borderId="61" xfId="0" applyFont="1" applyBorder="1"/>
    <xf numFmtId="4" fontId="11" fillId="0" borderId="17" xfId="0" applyNumberFormat="1" applyFont="1" applyBorder="1" applyAlignment="1" applyProtection="1">
      <alignment horizontal="right" vertical="center" wrapText="1"/>
      <protection locked="0"/>
    </xf>
    <xf numFmtId="4" fontId="11" fillId="0" borderId="17" xfId="0" applyNumberFormat="1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left" vertical="center"/>
    </xf>
    <xf numFmtId="4" fontId="11" fillId="0" borderId="5" xfId="0" applyNumberFormat="1" applyFont="1" applyBorder="1" applyAlignment="1" applyProtection="1">
      <alignment horizontal="right" vertical="center" wrapText="1"/>
      <protection locked="0"/>
    </xf>
    <xf numFmtId="4" fontId="11" fillId="0" borderId="0" xfId="0" applyNumberFormat="1" applyFont="1" applyBorder="1" applyAlignment="1" applyProtection="1">
      <alignment horizontal="right" vertical="center" wrapText="1"/>
      <protection locked="0"/>
    </xf>
    <xf numFmtId="0" fontId="0" fillId="0" borderId="0" xfId="0" applyAlignment="1">
      <alignment vertical="center"/>
    </xf>
    <xf numFmtId="0" fontId="9" fillId="0" borderId="68" xfId="0" applyFont="1" applyBorder="1" applyAlignment="1">
      <alignment horizontal="center" vertical="center"/>
    </xf>
    <xf numFmtId="0" fontId="9" fillId="0" borderId="67" xfId="0" applyFont="1" applyBorder="1" applyAlignment="1">
      <alignment horizontal="center" vertical="center"/>
    </xf>
    <xf numFmtId="0" fontId="9" fillId="0" borderId="66" xfId="0" applyFont="1" applyBorder="1" applyAlignment="1">
      <alignment horizontal="center" vertical="center"/>
    </xf>
    <xf numFmtId="0" fontId="9" fillId="0" borderId="31" xfId="0" applyFont="1" applyBorder="1" applyAlignment="1">
      <alignment vertical="center"/>
    </xf>
    <xf numFmtId="0" fontId="9" fillId="0" borderId="5" xfId="0" applyFont="1" applyBorder="1" applyAlignment="1">
      <alignment vertical="center"/>
    </xf>
    <xf numFmtId="0" fontId="0" fillId="0" borderId="26" xfId="0" applyBorder="1" applyAlignment="1">
      <alignment vertical="center"/>
    </xf>
    <xf numFmtId="0" fontId="9" fillId="0" borderId="31" xfId="0" applyFont="1" applyBorder="1" applyAlignment="1">
      <alignment horizontal="right" vertical="center"/>
    </xf>
    <xf numFmtId="0" fontId="0" fillId="0" borderId="5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54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69" xfId="0" applyBorder="1" applyAlignment="1">
      <alignment vertical="center"/>
    </xf>
    <xf numFmtId="0" fontId="9" fillId="0" borderId="20" xfId="0" applyFont="1" applyBorder="1" applyAlignment="1">
      <alignment vertical="center"/>
    </xf>
    <xf numFmtId="0" fontId="9" fillId="0" borderId="25" xfId="0" applyFont="1" applyBorder="1" applyAlignment="1">
      <alignment vertical="center"/>
    </xf>
    <xf numFmtId="0" fontId="0" fillId="0" borderId="33" xfId="0" applyBorder="1" applyAlignment="1">
      <alignment vertical="center"/>
    </xf>
    <xf numFmtId="0" fontId="17" fillId="0" borderId="71" xfId="0" applyNumberFormat="1" applyFont="1" applyFill="1" applyBorder="1" applyAlignment="1" applyProtection="1">
      <alignment horizontal="center" vertical="center" wrapText="1"/>
    </xf>
    <xf numFmtId="0" fontId="17" fillId="0" borderId="72" xfId="0" applyNumberFormat="1" applyFont="1" applyFill="1" applyBorder="1" applyAlignment="1" applyProtection="1">
      <alignment horizontal="center" vertical="center"/>
    </xf>
    <xf numFmtId="0" fontId="17" fillId="0" borderId="72" xfId="0" applyNumberFormat="1" applyFont="1" applyFill="1" applyBorder="1" applyAlignment="1" applyProtection="1">
      <alignment horizontal="center" vertical="center" wrapText="1"/>
    </xf>
    <xf numFmtId="0" fontId="16" fillId="0" borderId="70" xfId="0" applyNumberFormat="1" applyFont="1" applyFill="1" applyBorder="1" applyAlignment="1" applyProtection="1">
      <alignment horizontal="left" vertical="center"/>
    </xf>
    <xf numFmtId="0" fontId="16" fillId="0" borderId="70" xfId="0" applyNumberFormat="1" applyFont="1" applyFill="1" applyBorder="1" applyAlignment="1" applyProtection="1">
      <alignment horizontal="right" vertical="center"/>
    </xf>
    <xf numFmtId="0" fontId="17" fillId="0" borderId="71" xfId="0" applyNumberFormat="1" applyFont="1" applyFill="1" applyBorder="1" applyAlignment="1" applyProtection="1">
      <alignment horizontal="center" vertical="center"/>
    </xf>
    <xf numFmtId="0" fontId="17" fillId="0" borderId="73" xfId="0" applyNumberFormat="1" applyFont="1" applyFill="1" applyBorder="1" applyAlignment="1" applyProtection="1">
      <alignment horizontal="center" vertical="center"/>
    </xf>
    <xf numFmtId="0" fontId="16" fillId="0" borderId="72" xfId="0" applyNumberFormat="1" applyFont="1" applyFill="1" applyBorder="1" applyAlignment="1" applyProtection="1">
      <alignment vertical="center"/>
    </xf>
    <xf numFmtId="4" fontId="16" fillId="0" borderId="72" xfId="0" applyNumberFormat="1" applyFont="1" applyFill="1" applyBorder="1" applyAlignment="1" applyProtection="1">
      <alignment vertical="center"/>
    </xf>
    <xf numFmtId="0" fontId="17" fillId="0" borderId="74" xfId="0" applyNumberFormat="1" applyFont="1" applyFill="1" applyBorder="1" applyAlignment="1" applyProtection="1">
      <alignment vertical="center"/>
    </xf>
    <xf numFmtId="0" fontId="16" fillId="0" borderId="77" xfId="0" applyNumberFormat="1" applyFont="1" applyFill="1" applyBorder="1" applyAlignment="1" applyProtection="1">
      <alignment horizontal="center" vertical="center"/>
    </xf>
    <xf numFmtId="0" fontId="17" fillId="0" borderId="73" xfId="0" applyNumberFormat="1" applyFont="1" applyFill="1" applyBorder="1" applyAlignment="1" applyProtection="1">
      <alignment vertical="center" wrapText="1"/>
    </xf>
    <xf numFmtId="4" fontId="16" fillId="0" borderId="78" xfId="0" applyNumberFormat="1" applyFont="1" applyFill="1" applyBorder="1" applyAlignment="1" applyProtection="1">
      <alignment vertical="center"/>
    </xf>
    <xf numFmtId="4" fontId="16" fillId="0" borderId="79" xfId="0" applyNumberFormat="1" applyFont="1" applyFill="1" applyBorder="1" applyAlignment="1" applyProtection="1">
      <alignment vertical="center"/>
    </xf>
    <xf numFmtId="0" fontId="17" fillId="0" borderId="80" xfId="0" applyNumberFormat="1" applyFont="1" applyFill="1" applyBorder="1" applyAlignment="1" applyProtection="1">
      <alignment horizontal="center" vertical="center"/>
    </xf>
    <xf numFmtId="0" fontId="17" fillId="0" borderId="84" xfId="0" applyNumberFormat="1" applyFont="1" applyFill="1" applyBorder="1" applyAlignment="1" applyProtection="1">
      <alignment horizontal="center" vertical="center"/>
    </xf>
    <xf numFmtId="0" fontId="17" fillId="0" borderId="85" xfId="0" applyNumberFormat="1" applyFont="1" applyFill="1" applyBorder="1" applyAlignment="1" applyProtection="1">
      <alignment vertical="center" wrapText="1"/>
    </xf>
    <xf numFmtId="0" fontId="17" fillId="0" borderId="80" xfId="0" applyNumberFormat="1" applyFont="1" applyFill="1" applyBorder="1" applyAlignment="1" applyProtection="1">
      <alignment vertical="center" wrapText="1"/>
    </xf>
    <xf numFmtId="0" fontId="17" fillId="0" borderId="88" xfId="0" applyNumberFormat="1" applyFont="1" applyFill="1" applyBorder="1" applyAlignment="1" applyProtection="1">
      <alignment horizontal="center" vertical="center"/>
    </xf>
    <xf numFmtId="0" fontId="17" fillId="0" borderId="89" xfId="0" applyNumberFormat="1" applyFont="1" applyFill="1" applyBorder="1" applyAlignment="1" applyProtection="1">
      <alignment vertical="center" wrapText="1"/>
    </xf>
    <xf numFmtId="4" fontId="16" fillId="0" borderId="92" xfId="0" applyNumberFormat="1" applyFont="1" applyFill="1" applyBorder="1" applyAlignment="1" applyProtection="1">
      <alignment vertical="center"/>
    </xf>
    <xf numFmtId="4" fontId="16" fillId="0" borderId="75" xfId="0" applyNumberFormat="1" applyFont="1" applyFill="1" applyBorder="1" applyAlignment="1" applyProtection="1">
      <alignment vertical="center"/>
    </xf>
    <xf numFmtId="0" fontId="0" fillId="0" borderId="0" xfId="0" applyFont="1" applyFill="1" applyAlignment="1">
      <alignment vertical="center"/>
    </xf>
    <xf numFmtId="0" fontId="16" fillId="0" borderId="71" xfId="0" applyNumberFormat="1" applyFont="1" applyFill="1" applyBorder="1" applyAlignment="1" applyProtection="1">
      <alignment horizontal="center" vertical="center"/>
    </xf>
    <xf numFmtId="0" fontId="17" fillId="0" borderId="72" xfId="0" applyNumberFormat="1" applyFont="1" applyFill="1" applyBorder="1" applyAlignment="1" applyProtection="1">
      <alignment vertical="center" wrapText="1"/>
    </xf>
    <xf numFmtId="4" fontId="16" fillId="0" borderId="93" xfId="0" applyNumberFormat="1" applyFont="1" applyFill="1" applyBorder="1" applyAlignment="1" applyProtection="1">
      <alignment vertical="center"/>
    </xf>
    <xf numFmtId="0" fontId="17" fillId="0" borderId="0" xfId="0" applyNumberFormat="1" applyFont="1" applyFill="1" applyBorder="1" applyAlignment="1" applyProtection="1">
      <alignment vertical="center"/>
    </xf>
    <xf numFmtId="0" fontId="17" fillId="0" borderId="0" xfId="0" applyNumberFormat="1" applyFont="1" applyFill="1" applyAlignment="1" applyProtection="1">
      <alignment vertical="center"/>
    </xf>
    <xf numFmtId="0" fontId="17" fillId="0" borderId="0" xfId="0" applyNumberFormat="1" applyFont="1" applyFill="1" applyAlignment="1" applyProtection="1">
      <alignment horizontal="left" vertical="center"/>
    </xf>
    <xf numFmtId="0" fontId="17" fillId="0" borderId="0" xfId="0" applyNumberFormat="1" applyFont="1" applyFill="1" applyAlignment="1" applyProtection="1">
      <alignment horizontal="right" vertical="center"/>
    </xf>
    <xf numFmtId="0" fontId="17" fillId="0" borderId="0" xfId="0" applyNumberFormat="1" applyFont="1" applyFill="1" applyAlignment="1" applyProtection="1">
      <alignment vertical="center" wrapText="1"/>
    </xf>
    <xf numFmtId="4" fontId="16" fillId="0" borderId="0" xfId="0" applyNumberFormat="1" applyFont="1" applyFill="1" applyAlignment="1" applyProtection="1">
      <alignment vertical="center"/>
    </xf>
    <xf numFmtId="4" fontId="17" fillId="0" borderId="0" xfId="0" applyNumberFormat="1" applyFont="1" applyFill="1" applyAlignment="1" applyProtection="1">
      <alignment vertical="center"/>
    </xf>
    <xf numFmtId="0" fontId="7" fillId="0" borderId="0" xfId="0" applyFont="1" applyAlignment="1">
      <alignment vertical="center"/>
    </xf>
    <xf numFmtId="0" fontId="3" fillId="0" borderId="5" xfId="0" applyFont="1" applyBorder="1" applyAlignment="1">
      <alignment horizontal="left" vertical="center"/>
    </xf>
    <xf numFmtId="4" fontId="12" fillId="0" borderId="5" xfId="0" applyNumberFormat="1" applyFont="1" applyBorder="1" applyAlignment="1" applyProtection="1">
      <alignment horizontal="right" vertical="center" wrapText="1"/>
      <protection locked="0"/>
    </xf>
    <xf numFmtId="0" fontId="19" fillId="0" borderId="72" xfId="0" applyFont="1" applyBorder="1" applyAlignment="1" applyProtection="1">
      <alignment horizontal="center" vertical="center"/>
      <protection locked="0"/>
    </xf>
    <xf numFmtId="0" fontId="19" fillId="0" borderId="76" xfId="0" applyFont="1" applyBorder="1" applyAlignment="1" applyProtection="1">
      <alignment horizontal="center" vertical="center"/>
      <protection locked="0"/>
    </xf>
    <xf numFmtId="0" fontId="20" fillId="0" borderId="76" xfId="0" applyFont="1" applyBorder="1" applyAlignment="1" applyProtection="1">
      <alignment horizontal="center" vertical="center"/>
      <protection locked="0"/>
    </xf>
    <xf numFmtId="0" fontId="21" fillId="0" borderId="77" xfId="0" applyFont="1" applyFill="1" applyBorder="1" applyAlignment="1">
      <alignment horizontal="left" vertical="center" indent="1"/>
    </xf>
    <xf numFmtId="0" fontId="23" fillId="0" borderId="84" xfId="0" applyFont="1" applyFill="1" applyBorder="1" applyAlignment="1">
      <alignment horizontal="left" vertical="center" indent="1"/>
    </xf>
    <xf numFmtId="0" fontId="23" fillId="0" borderId="88" xfId="0" applyFont="1" applyFill="1" applyBorder="1" applyAlignment="1">
      <alignment vertical="center"/>
    </xf>
    <xf numFmtId="0" fontId="21" fillId="0" borderId="79" xfId="0" applyFont="1" applyBorder="1" applyAlignment="1">
      <alignment horizontal="left" vertical="center" indent="1"/>
    </xf>
    <xf numFmtId="0" fontId="21" fillId="0" borderId="77" xfId="0" applyFont="1" applyBorder="1" applyAlignment="1">
      <alignment horizontal="left" vertical="center" indent="1"/>
    </xf>
    <xf numFmtId="0" fontId="21" fillId="0" borderId="84" xfId="0" applyFont="1" applyBorder="1" applyAlignment="1">
      <alignment horizontal="left" vertical="center" indent="1"/>
    </xf>
    <xf numFmtId="0" fontId="21" fillId="0" borderId="88" xfId="0" applyFont="1" applyBorder="1" applyAlignment="1">
      <alignment horizontal="left" vertical="center" indent="1"/>
    </xf>
    <xf numFmtId="0" fontId="20" fillId="0" borderId="76" xfId="0" applyFont="1" applyBorder="1" applyAlignment="1">
      <alignment vertical="center"/>
    </xf>
    <xf numFmtId="0" fontId="20" fillId="0" borderId="76" xfId="0" applyFont="1" applyBorder="1" applyAlignment="1">
      <alignment horizontal="left" vertical="center"/>
    </xf>
    <xf numFmtId="0" fontId="9" fillId="4" borderId="0" xfId="0" applyFont="1" applyFill="1" applyAlignment="1">
      <alignment vertical="center"/>
    </xf>
    <xf numFmtId="0" fontId="0" fillId="4" borderId="0" xfId="0" applyFill="1"/>
    <xf numFmtId="0" fontId="0" fillId="0" borderId="0" xfId="0" applyFill="1"/>
    <xf numFmtId="0" fontId="18" fillId="0" borderId="0" xfId="0" applyFont="1"/>
    <xf numFmtId="0" fontId="21" fillId="8" borderId="72" xfId="0" applyFont="1" applyFill="1" applyBorder="1" applyAlignment="1">
      <alignment horizontal="left" vertical="center" indent="1"/>
    </xf>
    <xf numFmtId="0" fontId="21" fillId="0" borderId="63" xfId="0" applyFont="1" applyBorder="1" applyAlignment="1">
      <alignment horizontal="left" vertical="center" indent="1"/>
    </xf>
    <xf numFmtId="0" fontId="23" fillId="8" borderId="72" xfId="0" applyFont="1" applyFill="1" applyBorder="1" applyAlignment="1">
      <alignment horizontal="left" vertical="center" indent="1"/>
    </xf>
    <xf numFmtId="0" fontId="23" fillId="0" borderId="65" xfId="0" applyFont="1" applyBorder="1" applyAlignment="1">
      <alignment vertical="center"/>
    </xf>
    <xf numFmtId="0" fontId="21" fillId="0" borderId="72" xfId="0" applyFont="1" applyBorder="1" applyAlignment="1">
      <alignment vertical="center"/>
    </xf>
    <xf numFmtId="0" fontId="21" fillId="8" borderId="64" xfId="0" applyFont="1" applyFill="1" applyBorder="1" applyAlignment="1">
      <alignment horizontal="left" vertical="center" indent="1"/>
    </xf>
    <xf numFmtId="0" fontId="23" fillId="0" borderId="84" xfId="0" applyFont="1" applyBorder="1" applyAlignment="1">
      <alignment horizontal="left" vertical="center" indent="1"/>
    </xf>
    <xf numFmtId="0" fontId="23" fillId="0" borderId="84" xfId="0" applyFont="1" applyBorder="1" applyAlignment="1">
      <alignment vertical="center"/>
    </xf>
    <xf numFmtId="0" fontId="23" fillId="0" borderId="88" xfId="0" applyFont="1" applyBorder="1" applyAlignment="1">
      <alignment vertical="center"/>
    </xf>
    <xf numFmtId="0" fontId="21" fillId="0" borderId="72" xfId="0" applyFont="1" applyFill="1" applyBorder="1" applyAlignment="1">
      <alignment horizontal="left" vertical="center" indent="1"/>
    </xf>
    <xf numFmtId="0" fontId="21" fillId="0" borderId="64" xfId="0" applyFont="1" applyFill="1" applyBorder="1" applyAlignment="1">
      <alignment horizontal="left" vertical="center" indent="1"/>
    </xf>
    <xf numFmtId="0" fontId="21" fillId="0" borderId="84" xfId="0" applyFont="1" applyFill="1" applyBorder="1" applyAlignment="1">
      <alignment vertical="center"/>
    </xf>
    <xf numFmtId="0" fontId="23" fillId="0" borderId="84" xfId="0" applyFont="1" applyFill="1" applyBorder="1" applyAlignment="1">
      <alignment vertical="center"/>
    </xf>
    <xf numFmtId="0" fontId="23" fillId="0" borderId="65" xfId="0" applyFont="1" applyFill="1" applyBorder="1" applyAlignment="1">
      <alignment vertical="center"/>
    </xf>
    <xf numFmtId="0" fontId="23" fillId="0" borderId="77" xfId="0" applyFont="1" applyFill="1" applyBorder="1" applyAlignment="1">
      <alignment horizontal="left" vertical="center" indent="1"/>
    </xf>
    <xf numFmtId="0" fontId="23" fillId="0" borderId="88" xfId="0" applyFont="1" applyFill="1" applyBorder="1" applyAlignment="1">
      <alignment horizontal="left" vertical="center" indent="1"/>
    </xf>
    <xf numFmtId="0" fontId="23" fillId="0" borderId="93" xfId="0" applyFont="1" applyBorder="1" applyAlignment="1">
      <alignment vertical="center"/>
    </xf>
    <xf numFmtId="0" fontId="21" fillId="0" borderId="72" xfId="0" applyFont="1" applyBorder="1" applyAlignment="1">
      <alignment horizontal="left" vertical="center" indent="1"/>
    </xf>
    <xf numFmtId="3" fontId="21" fillId="0" borderId="72" xfId="0" applyNumberFormat="1" applyFont="1" applyBorder="1" applyAlignment="1">
      <alignment horizontal="left" vertical="center" indent="1"/>
    </xf>
    <xf numFmtId="0" fontId="21" fillId="7" borderId="72" xfId="0" applyFont="1" applyFill="1" applyBorder="1" applyAlignment="1">
      <alignment horizontal="left" vertical="center" indent="1"/>
    </xf>
    <xf numFmtId="0" fontId="22" fillId="0" borderId="93" xfId="0" applyFont="1" applyBorder="1" applyAlignment="1">
      <alignment horizontal="left" vertical="center" wrapText="1" indent="1"/>
    </xf>
    <xf numFmtId="0" fontId="24" fillId="0" borderId="0" xfId="0" applyFont="1" applyAlignment="1">
      <alignment horizontal="center" vertical="center"/>
    </xf>
    <xf numFmtId="0" fontId="24" fillId="0" borderId="0" xfId="0" applyFont="1" applyAlignment="1">
      <alignment vertical="center"/>
    </xf>
    <xf numFmtId="0" fontId="24" fillId="0" borderId="76" xfId="0" applyFont="1" applyBorder="1" applyAlignment="1">
      <alignment vertical="center"/>
    </xf>
    <xf numFmtId="0" fontId="24" fillId="0" borderId="75" xfId="0" applyFont="1" applyBorder="1" applyAlignment="1">
      <alignment vertical="center"/>
    </xf>
    <xf numFmtId="0" fontId="19" fillId="7" borderId="71" xfId="0" applyFont="1" applyFill="1" applyBorder="1" applyAlignment="1">
      <alignment horizontal="center" vertical="center"/>
    </xf>
    <xf numFmtId="0" fontId="19" fillId="7" borderId="50" xfId="0" applyFont="1" applyFill="1" applyBorder="1" applyAlignment="1">
      <alignment horizontal="center" vertical="center"/>
    </xf>
    <xf numFmtId="0" fontId="20" fillId="7" borderId="38" xfId="0" applyFont="1" applyFill="1" applyBorder="1" applyAlignment="1">
      <alignment horizontal="center" vertical="center"/>
    </xf>
    <xf numFmtId="0" fontId="19" fillId="7" borderId="70" xfId="0" applyFont="1" applyFill="1" applyBorder="1" applyAlignment="1">
      <alignment horizontal="center" vertical="center" wrapText="1"/>
    </xf>
    <xf numFmtId="0" fontId="19" fillId="7" borderId="50" xfId="0" applyFont="1" applyFill="1" applyBorder="1" applyAlignment="1">
      <alignment horizontal="center" vertical="center" wrapText="1"/>
    </xf>
    <xf numFmtId="0" fontId="20" fillId="7" borderId="50" xfId="0" applyFont="1" applyFill="1" applyBorder="1" applyAlignment="1">
      <alignment horizontal="center" vertical="center"/>
    </xf>
    <xf numFmtId="0" fontId="19" fillId="7" borderId="38" xfId="0" applyFont="1" applyFill="1" applyBorder="1" applyAlignment="1">
      <alignment horizontal="center" vertical="center"/>
    </xf>
    <xf numFmtId="0" fontId="19" fillId="8" borderId="71" xfId="0" applyFont="1" applyFill="1" applyBorder="1" applyAlignment="1">
      <alignment horizontal="left" vertical="center" indent="1"/>
    </xf>
    <xf numFmtId="3" fontId="26" fillId="8" borderId="71" xfId="0" applyNumberFormat="1" applyFont="1" applyFill="1" applyBorder="1" applyAlignment="1">
      <alignment horizontal="right" vertical="center" indent="1"/>
    </xf>
    <xf numFmtId="3" fontId="26" fillId="8" borderId="37" xfId="0" applyNumberFormat="1" applyFont="1" applyFill="1" applyBorder="1" applyAlignment="1">
      <alignment horizontal="right" vertical="center" indent="1"/>
    </xf>
    <xf numFmtId="3" fontId="19" fillId="8" borderId="38" xfId="0" applyNumberFormat="1" applyFont="1" applyFill="1" applyBorder="1" applyAlignment="1">
      <alignment horizontal="right" vertical="center" indent="1"/>
    </xf>
    <xf numFmtId="3" fontId="19" fillId="9" borderId="76" xfId="0" applyNumberFormat="1" applyFont="1" applyFill="1" applyBorder="1" applyAlignment="1">
      <alignment horizontal="center" vertical="center"/>
    </xf>
    <xf numFmtId="3" fontId="19" fillId="9" borderId="50" xfId="0" applyNumberFormat="1" applyFont="1" applyFill="1" applyBorder="1" applyAlignment="1">
      <alignment horizontal="center" vertical="center"/>
    </xf>
    <xf numFmtId="3" fontId="19" fillId="9" borderId="71" xfId="0" applyNumberFormat="1" applyFont="1" applyFill="1" applyBorder="1" applyAlignment="1">
      <alignment horizontal="center" vertical="center"/>
    </xf>
    <xf numFmtId="3" fontId="19" fillId="9" borderId="38" xfId="0" applyNumberFormat="1" applyFont="1" applyFill="1" applyBorder="1" applyAlignment="1">
      <alignment horizontal="center" vertical="center"/>
    </xf>
    <xf numFmtId="0" fontId="19" fillId="0" borderId="85" xfId="0" applyFont="1" applyBorder="1" applyAlignment="1">
      <alignment horizontal="left" vertical="center" indent="1"/>
    </xf>
    <xf numFmtId="3" fontId="26" fillId="3" borderId="85" xfId="0" applyNumberFormat="1" applyFont="1" applyFill="1" applyBorder="1" applyAlignment="1">
      <alignment horizontal="right" vertical="center" indent="1"/>
    </xf>
    <xf numFmtId="3" fontId="26" fillId="3" borderId="34" xfId="0" applyNumberFormat="1" applyFont="1" applyFill="1" applyBorder="1" applyAlignment="1">
      <alignment horizontal="right" vertical="center" indent="1"/>
    </xf>
    <xf numFmtId="3" fontId="19" fillId="3" borderId="86" xfId="0" applyNumberFormat="1" applyFont="1" applyFill="1" applyBorder="1" applyAlignment="1">
      <alignment horizontal="right" vertical="center" indent="1"/>
    </xf>
    <xf numFmtId="0" fontId="20" fillId="9" borderId="53" xfId="0" applyFont="1" applyFill="1" applyBorder="1" applyAlignment="1">
      <alignment horizontal="center" vertical="center"/>
    </xf>
    <xf numFmtId="3" fontId="20" fillId="9" borderId="16" xfId="0" applyNumberFormat="1" applyFont="1" applyFill="1" applyBorder="1" applyAlignment="1">
      <alignment horizontal="center" vertical="center"/>
    </xf>
    <xf numFmtId="3" fontId="26" fillId="8" borderId="23" xfId="0" applyNumberFormat="1" applyFont="1" applyFill="1" applyBorder="1" applyAlignment="1">
      <alignment horizontal="right" vertical="center" indent="1"/>
    </xf>
    <xf numFmtId="3" fontId="26" fillId="8" borderId="86" xfId="0" applyNumberFormat="1" applyFont="1" applyFill="1" applyBorder="1" applyAlignment="1">
      <alignment horizontal="right" vertical="center" indent="1"/>
    </xf>
    <xf numFmtId="0" fontId="19" fillId="0" borderId="80" xfId="0" applyFont="1" applyBorder="1" applyAlignment="1">
      <alignment horizontal="left" vertical="center" indent="1"/>
    </xf>
    <xf numFmtId="3" fontId="20" fillId="5" borderId="80" xfId="0" applyNumberFormat="1" applyFont="1" applyFill="1" applyBorder="1" applyAlignment="1">
      <alignment horizontal="right" vertical="center" indent="1"/>
    </xf>
    <xf numFmtId="3" fontId="20" fillId="5" borderId="87" xfId="0" applyNumberFormat="1" applyFont="1" applyFill="1" applyBorder="1" applyAlignment="1">
      <alignment horizontal="right" vertical="center" indent="1"/>
    </xf>
    <xf numFmtId="3" fontId="20" fillId="0" borderId="26" xfId="0" applyNumberFormat="1" applyFont="1" applyFill="1" applyBorder="1" applyAlignment="1">
      <alignment horizontal="right" vertical="center" indent="1"/>
    </xf>
    <xf numFmtId="0" fontId="20" fillId="9" borderId="83" xfId="0" applyFont="1" applyFill="1" applyBorder="1" applyAlignment="1">
      <alignment horizontal="center" vertical="center"/>
    </xf>
    <xf numFmtId="3" fontId="20" fillId="9" borderId="81" xfId="0" applyNumberFormat="1" applyFont="1" applyFill="1" applyBorder="1" applyAlignment="1">
      <alignment horizontal="center" vertical="center"/>
    </xf>
    <xf numFmtId="3" fontId="20" fillId="9" borderId="85" xfId="0" applyNumberFormat="1" applyFont="1" applyFill="1" applyBorder="1" applyAlignment="1">
      <alignment horizontal="center" vertical="center"/>
    </xf>
    <xf numFmtId="3" fontId="20" fillId="9" borderId="26" xfId="0" applyNumberFormat="1" applyFont="1" applyFill="1" applyBorder="1" applyAlignment="1">
      <alignment horizontal="center" vertical="center"/>
    </xf>
    <xf numFmtId="3" fontId="20" fillId="9" borderId="80" xfId="0" applyNumberFormat="1" applyFont="1" applyFill="1" applyBorder="1" applyAlignment="1">
      <alignment horizontal="center" vertical="center"/>
    </xf>
    <xf numFmtId="3" fontId="20" fillId="9" borderId="87" xfId="0" applyNumberFormat="1" applyFont="1" applyFill="1" applyBorder="1" applyAlignment="1">
      <alignment horizontal="center" vertical="center"/>
    </xf>
    <xf numFmtId="3" fontId="19" fillId="5" borderId="80" xfId="0" applyNumberFormat="1" applyFont="1" applyFill="1" applyBorder="1" applyAlignment="1">
      <alignment horizontal="right" vertical="center" indent="1"/>
    </xf>
    <xf numFmtId="3" fontId="19" fillId="5" borderId="26" xfId="0" applyNumberFormat="1" applyFont="1" applyFill="1" applyBorder="1" applyAlignment="1">
      <alignment horizontal="right" vertical="center" indent="1"/>
    </xf>
    <xf numFmtId="0" fontId="20" fillId="8" borderId="71" xfId="0" applyFont="1" applyFill="1" applyBorder="1" applyAlignment="1">
      <alignment horizontal="left" vertical="center" indent="1"/>
    </xf>
    <xf numFmtId="3" fontId="26" fillId="8" borderId="76" xfId="0" applyNumberFormat="1" applyFont="1" applyFill="1" applyBorder="1" applyAlignment="1" applyProtection="1">
      <alignment horizontal="right" vertical="center" indent="1"/>
    </xf>
    <xf numFmtId="3" fontId="26" fillId="8" borderId="50" xfId="0" applyNumberFormat="1" applyFont="1" applyFill="1" applyBorder="1" applyAlignment="1" applyProtection="1">
      <alignment horizontal="right" vertical="center" indent="1"/>
    </xf>
    <xf numFmtId="3" fontId="20" fillId="8" borderId="50" xfId="0" applyNumberFormat="1" applyFont="1" applyFill="1" applyBorder="1" applyAlignment="1">
      <alignment horizontal="center" vertical="center"/>
    </xf>
    <xf numFmtId="3" fontId="20" fillId="9" borderId="71" xfId="0" applyNumberFormat="1" applyFont="1" applyFill="1" applyBorder="1" applyAlignment="1">
      <alignment horizontal="center" vertical="center"/>
    </xf>
    <xf numFmtId="3" fontId="20" fillId="9" borderId="38" xfId="0" applyNumberFormat="1" applyFont="1" applyFill="1" applyBorder="1" applyAlignment="1">
      <alignment horizontal="center" vertical="center"/>
    </xf>
    <xf numFmtId="0" fontId="19" fillId="0" borderId="77" xfId="0" applyFont="1" applyFill="1" applyBorder="1" applyAlignment="1">
      <alignment horizontal="left" vertical="center" indent="1"/>
    </xf>
    <xf numFmtId="3" fontId="19" fillId="10" borderId="23" xfId="0" applyNumberFormat="1" applyFont="1" applyFill="1" applyBorder="1" applyAlignment="1">
      <alignment horizontal="right" vertical="center" indent="1"/>
    </xf>
    <xf numFmtId="3" fontId="19" fillId="10" borderId="61" xfId="0" applyNumberFormat="1" applyFont="1" applyFill="1" applyBorder="1" applyAlignment="1">
      <alignment horizontal="right" vertical="center" indent="1"/>
    </xf>
    <xf numFmtId="3" fontId="20" fillId="10" borderId="86" xfId="0" applyNumberFormat="1" applyFont="1" applyFill="1" applyBorder="1" applyAlignment="1">
      <alignment horizontal="right" vertical="center" indent="1"/>
    </xf>
    <xf numFmtId="3" fontId="20" fillId="9" borderId="86" xfId="0" applyNumberFormat="1" applyFont="1" applyFill="1" applyBorder="1" applyAlignment="1">
      <alignment horizontal="center" vertical="center"/>
    </xf>
    <xf numFmtId="0" fontId="20" fillId="0" borderId="84" xfId="0" applyFont="1" applyFill="1" applyBorder="1" applyAlignment="1">
      <alignment horizontal="left" vertical="center" indent="1"/>
    </xf>
    <xf numFmtId="3" fontId="27" fillId="0" borderId="80" xfId="0" applyNumberFormat="1" applyFont="1" applyFill="1" applyBorder="1" applyAlignment="1">
      <alignment vertical="center"/>
    </xf>
    <xf numFmtId="3" fontId="27" fillId="0" borderId="87" xfId="0" applyNumberFormat="1" applyFont="1" applyFill="1" applyBorder="1" applyAlignment="1">
      <alignment vertical="center"/>
    </xf>
    <xf numFmtId="3" fontId="20" fillId="0" borderId="86" xfId="0" applyNumberFormat="1" applyFont="1" applyFill="1" applyBorder="1" applyAlignment="1">
      <alignment horizontal="right" vertical="center" indent="1"/>
    </xf>
    <xf numFmtId="0" fontId="20" fillId="0" borderId="88" xfId="0" applyFont="1" applyFill="1" applyBorder="1" applyAlignment="1">
      <alignment vertical="center"/>
    </xf>
    <xf numFmtId="3" fontId="27" fillId="0" borderId="74" xfId="0" applyNumberFormat="1" applyFont="1" applyFill="1" applyBorder="1" applyAlignment="1">
      <alignment vertical="center"/>
    </xf>
    <xf numFmtId="3" fontId="27" fillId="0" borderId="41" xfId="0" applyNumberFormat="1" applyFont="1" applyFill="1" applyBorder="1" applyAlignment="1">
      <alignment vertical="center"/>
    </xf>
    <xf numFmtId="3" fontId="20" fillId="0" borderId="94" xfId="0" applyNumberFormat="1" applyFont="1" applyFill="1" applyBorder="1" applyAlignment="1">
      <alignment horizontal="right" vertical="center" indent="1"/>
    </xf>
    <xf numFmtId="0" fontId="19" fillId="0" borderId="79" xfId="0" applyFont="1" applyBorder="1" applyAlignment="1">
      <alignment horizontal="left" vertical="center" indent="1"/>
    </xf>
    <xf numFmtId="3" fontId="20" fillId="9" borderId="37" xfId="0" applyNumberFormat="1" applyFont="1" applyFill="1" applyBorder="1" applyAlignment="1">
      <alignment horizontal="center" vertical="center"/>
    </xf>
    <xf numFmtId="0" fontId="19" fillId="10" borderId="95" xfId="0" applyFont="1" applyFill="1" applyBorder="1" applyAlignment="1" applyProtection="1">
      <alignment horizontal="right" vertical="center" indent="1"/>
      <protection locked="0"/>
    </xf>
    <xf numFmtId="3" fontId="19" fillId="10" borderId="96" xfId="0" applyNumberFormat="1" applyFont="1" applyFill="1" applyBorder="1" applyAlignment="1" applyProtection="1">
      <alignment horizontal="right" vertical="center" indent="1"/>
      <protection locked="0"/>
    </xf>
    <xf numFmtId="3" fontId="19" fillId="10" borderId="96" xfId="0" applyNumberFormat="1" applyFont="1" applyFill="1" applyBorder="1" applyAlignment="1">
      <alignment horizontal="center" vertical="center"/>
    </xf>
    <xf numFmtId="3" fontId="20" fillId="9" borderId="19" xfId="0" applyNumberFormat="1" applyFont="1" applyFill="1" applyBorder="1" applyAlignment="1">
      <alignment horizontal="center" vertical="center"/>
    </xf>
    <xf numFmtId="3" fontId="20" fillId="9" borderId="94" xfId="0" applyNumberFormat="1" applyFont="1" applyFill="1" applyBorder="1" applyAlignment="1">
      <alignment horizontal="center" vertical="center"/>
    </xf>
    <xf numFmtId="0" fontId="19" fillId="0" borderId="77" xfId="0" applyFont="1" applyBorder="1" applyAlignment="1">
      <alignment horizontal="left" vertical="center" indent="1"/>
    </xf>
    <xf numFmtId="3" fontId="20" fillId="5" borderId="23" xfId="0" applyNumberFormat="1" applyFont="1" applyFill="1" applyBorder="1" applyAlignment="1">
      <alignment horizontal="right" vertical="center" indent="1"/>
    </xf>
    <xf numFmtId="3" fontId="20" fillId="5" borderId="61" xfId="0" applyNumberFormat="1" applyFont="1" applyFill="1" applyBorder="1" applyAlignment="1">
      <alignment horizontal="right" vertical="center" indent="1"/>
    </xf>
    <xf numFmtId="3" fontId="20" fillId="0" borderId="30" xfId="0" applyNumberFormat="1" applyFont="1" applyFill="1" applyBorder="1" applyAlignment="1">
      <alignment horizontal="right" vertical="center" indent="1"/>
    </xf>
    <xf numFmtId="0" fontId="20" fillId="9" borderId="23" xfId="0" applyFont="1" applyFill="1" applyBorder="1" applyAlignment="1">
      <alignment horizontal="center" vertical="center"/>
    </xf>
    <xf numFmtId="3" fontId="20" fillId="9" borderId="97" xfId="0" applyNumberFormat="1" applyFont="1" applyFill="1" applyBorder="1" applyAlignment="1">
      <alignment horizontal="center" vertical="center"/>
    </xf>
    <xf numFmtId="3" fontId="20" fillId="9" borderId="30" xfId="0" applyNumberFormat="1" applyFont="1" applyFill="1" applyBorder="1" applyAlignment="1">
      <alignment horizontal="center" vertical="center"/>
    </xf>
    <xf numFmtId="3" fontId="19" fillId="6" borderId="23" xfId="0" applyNumberFormat="1" applyFont="1" applyFill="1" applyBorder="1" applyAlignment="1">
      <alignment horizontal="right" vertical="center" indent="1"/>
    </xf>
    <xf numFmtId="3" fontId="19" fillId="6" borderId="30" xfId="0" applyNumberFormat="1" applyFont="1" applyFill="1" applyBorder="1" applyAlignment="1">
      <alignment horizontal="right" vertical="center" indent="1"/>
    </xf>
    <xf numFmtId="0" fontId="19" fillId="0" borderId="84" xfId="0" applyFont="1" applyBorder="1" applyAlignment="1">
      <alignment horizontal="left" vertical="center" indent="1"/>
    </xf>
    <xf numFmtId="3" fontId="20" fillId="5" borderId="85" xfId="0" applyNumberFormat="1" applyFont="1" applyFill="1" applyBorder="1" applyAlignment="1">
      <alignment horizontal="right" vertical="center" indent="1"/>
    </xf>
    <xf numFmtId="0" fontId="20" fillId="9" borderId="80" xfId="0" applyFont="1" applyFill="1" applyBorder="1" applyAlignment="1">
      <alignment horizontal="center" vertical="center"/>
    </xf>
    <xf numFmtId="3" fontId="19" fillId="6" borderId="85" xfId="0" applyNumberFormat="1" applyFont="1" applyFill="1" applyBorder="1" applyAlignment="1">
      <alignment horizontal="right" vertical="center" indent="1"/>
    </xf>
    <xf numFmtId="3" fontId="19" fillId="6" borderId="26" xfId="0" applyNumberFormat="1" applyFont="1" applyFill="1" applyBorder="1" applyAlignment="1">
      <alignment horizontal="right" vertical="center" indent="1"/>
    </xf>
    <xf numFmtId="0" fontId="19" fillId="0" borderId="88" xfId="0" applyFont="1" applyBorder="1" applyAlignment="1">
      <alignment horizontal="left" vertical="center" indent="1"/>
    </xf>
    <xf numFmtId="3" fontId="20" fillId="5" borderId="91" xfId="0" applyNumberFormat="1" applyFont="1" applyFill="1" applyBorder="1" applyAlignment="1">
      <alignment horizontal="right" vertical="center" indent="1"/>
    </xf>
    <xf numFmtId="3" fontId="20" fillId="5" borderId="25" xfId="0" applyNumberFormat="1" applyFont="1" applyFill="1" applyBorder="1" applyAlignment="1">
      <alignment horizontal="right" vertical="center" indent="1"/>
    </xf>
    <xf numFmtId="3" fontId="20" fillId="0" borderId="90" xfId="0" applyNumberFormat="1" applyFont="1" applyFill="1" applyBorder="1" applyAlignment="1">
      <alignment horizontal="right" vertical="center" indent="1"/>
    </xf>
    <xf numFmtId="0" fontId="20" fillId="9" borderId="89" xfId="0" applyFont="1" applyFill="1" applyBorder="1" applyAlignment="1">
      <alignment horizontal="center" vertical="center"/>
    </xf>
    <xf numFmtId="3" fontId="20" fillId="9" borderId="27" xfId="0" applyNumberFormat="1" applyFont="1" applyFill="1" applyBorder="1" applyAlignment="1">
      <alignment horizontal="center" vertical="center"/>
    </xf>
    <xf numFmtId="3" fontId="20" fillId="9" borderId="90" xfId="0" applyNumberFormat="1" applyFont="1" applyFill="1" applyBorder="1" applyAlignment="1">
      <alignment horizontal="center" vertical="center"/>
    </xf>
    <xf numFmtId="3" fontId="20" fillId="9" borderId="91" xfId="0" applyNumberFormat="1" applyFont="1" applyFill="1" applyBorder="1" applyAlignment="1">
      <alignment horizontal="center" vertical="center"/>
    </xf>
    <xf numFmtId="0" fontId="19" fillId="0" borderId="73" xfId="0" applyFont="1" applyBorder="1" applyAlignment="1">
      <alignment horizontal="left" vertical="center" indent="1"/>
    </xf>
    <xf numFmtId="3" fontId="19" fillId="3" borderId="23" xfId="0" applyNumberFormat="1" applyFont="1" applyFill="1" applyBorder="1" applyAlignment="1">
      <alignment horizontal="right" vertical="center" indent="1"/>
    </xf>
    <xf numFmtId="3" fontId="19" fillId="3" borderId="61" xfId="0" applyNumberFormat="1" applyFont="1" applyFill="1" applyBorder="1" applyAlignment="1">
      <alignment horizontal="right" vertical="center" indent="1"/>
    </xf>
    <xf numFmtId="3" fontId="20" fillId="10" borderId="30" xfId="0" applyNumberFormat="1" applyFont="1" applyFill="1" applyBorder="1" applyAlignment="1">
      <alignment horizontal="right" vertical="center" indent="1"/>
    </xf>
    <xf numFmtId="3" fontId="20" fillId="9" borderId="23" xfId="0" applyNumberFormat="1" applyFont="1" applyFill="1" applyBorder="1" applyAlignment="1">
      <alignment horizontal="center" vertical="center"/>
    </xf>
    <xf numFmtId="3" fontId="28" fillId="5" borderId="80" xfId="0" applyNumberFormat="1" applyFont="1" applyFill="1" applyBorder="1" applyAlignment="1">
      <alignment vertical="center"/>
    </xf>
    <xf numFmtId="3" fontId="28" fillId="5" borderId="87" xfId="0" applyNumberFormat="1" applyFont="1" applyFill="1" applyBorder="1" applyAlignment="1">
      <alignment vertical="center"/>
    </xf>
    <xf numFmtId="0" fontId="20" fillId="0" borderId="74" xfId="0" applyFont="1" applyBorder="1" applyAlignment="1">
      <alignment vertical="center"/>
    </xf>
    <xf numFmtId="3" fontId="27" fillId="5" borderId="74" xfId="0" applyNumberFormat="1" applyFont="1" applyFill="1" applyBorder="1" applyAlignment="1">
      <alignment vertical="center"/>
    </xf>
    <xf numFmtId="3" fontId="27" fillId="5" borderId="41" xfId="0" applyNumberFormat="1" applyFont="1" applyFill="1" applyBorder="1" applyAlignment="1">
      <alignment vertical="center"/>
    </xf>
    <xf numFmtId="3" fontId="20" fillId="0" borderId="42" xfId="0" applyNumberFormat="1" applyFont="1" applyFill="1" applyBorder="1" applyAlignment="1">
      <alignment horizontal="right" vertical="center" indent="1"/>
    </xf>
    <xf numFmtId="3" fontId="20" fillId="9" borderId="42" xfId="0" applyNumberFormat="1" applyFont="1" applyFill="1" applyBorder="1" applyAlignment="1">
      <alignment horizontal="center" vertical="center"/>
    </xf>
    <xf numFmtId="0" fontId="19" fillId="0" borderId="71" xfId="0" applyFont="1" applyBorder="1" applyAlignment="1">
      <alignment vertical="center"/>
    </xf>
    <xf numFmtId="3" fontId="19" fillId="10" borderId="71" xfId="0" applyNumberFormat="1" applyFont="1" applyFill="1" applyBorder="1" applyAlignment="1">
      <alignment horizontal="right" vertical="center" indent="1"/>
    </xf>
    <xf numFmtId="3" fontId="19" fillId="10" borderId="37" xfId="0" applyNumberFormat="1" applyFont="1" applyFill="1" applyBorder="1" applyAlignment="1">
      <alignment horizontal="right" vertical="center" indent="1"/>
    </xf>
    <xf numFmtId="3" fontId="19" fillId="10" borderId="38" xfId="0" applyNumberFormat="1" applyFont="1" applyFill="1" applyBorder="1" applyAlignment="1">
      <alignment horizontal="right" vertical="center" indent="1"/>
    </xf>
    <xf numFmtId="0" fontId="20" fillId="9" borderId="71" xfId="0" applyFont="1" applyFill="1" applyBorder="1" applyAlignment="1">
      <alignment horizontal="center" vertical="center"/>
    </xf>
    <xf numFmtId="3" fontId="20" fillId="9" borderId="50" xfId="0" applyNumberFormat="1" applyFont="1" applyFill="1" applyBorder="1" applyAlignment="1">
      <alignment horizontal="center" vertical="center"/>
    </xf>
    <xf numFmtId="0" fontId="19" fillId="8" borderId="19" xfId="0" applyFont="1" applyFill="1" applyBorder="1" applyAlignment="1">
      <alignment horizontal="left" vertical="center" indent="1"/>
    </xf>
    <xf numFmtId="3" fontId="26" fillId="8" borderId="19" xfId="0" applyNumberFormat="1" applyFont="1" applyFill="1" applyBorder="1" applyAlignment="1">
      <alignment horizontal="right" vertical="center" indent="1"/>
    </xf>
    <xf numFmtId="3" fontId="26" fillId="8" borderId="98" xfId="0" applyNumberFormat="1" applyFont="1" applyFill="1" applyBorder="1" applyAlignment="1">
      <alignment horizontal="right" vertical="center" indent="1"/>
    </xf>
    <xf numFmtId="3" fontId="19" fillId="8" borderId="99" xfId="0" applyNumberFormat="1" applyFont="1" applyFill="1" applyBorder="1" applyAlignment="1">
      <alignment horizontal="right" vertical="center" indent="1"/>
    </xf>
    <xf numFmtId="3" fontId="19" fillId="8" borderId="100" xfId="0" applyNumberFormat="1" applyFont="1" applyFill="1" applyBorder="1" applyAlignment="1">
      <alignment horizontal="center" vertical="center"/>
    </xf>
    <xf numFmtId="3" fontId="26" fillId="8" borderId="91" xfId="0" applyNumberFormat="1" applyFont="1" applyFill="1" applyBorder="1" applyAlignment="1">
      <alignment horizontal="right" vertical="center" indent="1"/>
    </xf>
    <xf numFmtId="3" fontId="26" fillId="8" borderId="99" xfId="0" applyNumberFormat="1" applyFont="1" applyFill="1" applyBorder="1" applyAlignment="1">
      <alignment horizontal="right" vertical="center" indent="1"/>
    </xf>
    <xf numFmtId="0" fontId="19" fillId="0" borderId="23" xfId="0" applyFont="1" applyBorder="1" applyAlignment="1">
      <alignment horizontal="left" vertical="center" indent="1"/>
    </xf>
    <xf numFmtId="3" fontId="26" fillId="3" borderId="23" xfId="0" applyNumberFormat="1" applyFont="1" applyFill="1" applyBorder="1" applyAlignment="1">
      <alignment horizontal="right" vertical="center" indent="1"/>
    </xf>
    <xf numFmtId="3" fontId="26" fillId="3" borderId="61" xfId="0" applyNumberFormat="1" applyFont="1" applyFill="1" applyBorder="1" applyAlignment="1">
      <alignment horizontal="right" vertical="center" indent="1"/>
    </xf>
    <xf numFmtId="3" fontId="20" fillId="3" borderId="30" xfId="0" applyNumberFormat="1" applyFont="1" applyFill="1" applyBorder="1" applyAlignment="1">
      <alignment horizontal="right" vertical="center" indent="1"/>
    </xf>
    <xf numFmtId="3" fontId="26" fillId="3" borderId="24" xfId="0" applyNumberFormat="1" applyFont="1" applyFill="1" applyBorder="1" applyAlignment="1">
      <alignment horizontal="right" vertical="center" indent="1"/>
    </xf>
    <xf numFmtId="3" fontId="26" fillId="3" borderId="97" xfId="0" applyNumberFormat="1" applyFont="1" applyFill="1" applyBorder="1" applyAlignment="1">
      <alignment horizontal="right" vertical="center" indent="1"/>
    </xf>
    <xf numFmtId="3" fontId="19" fillId="3" borderId="97" xfId="0" applyNumberFormat="1" applyFont="1" applyFill="1" applyBorder="1" applyAlignment="1">
      <alignment horizontal="center" vertical="center"/>
    </xf>
    <xf numFmtId="3" fontId="26" fillId="3" borderId="30" xfId="0" applyNumberFormat="1" applyFont="1" applyFill="1" applyBorder="1" applyAlignment="1">
      <alignment horizontal="right" vertical="center" indent="1"/>
    </xf>
    <xf numFmtId="0" fontId="20" fillId="0" borderId="80" xfId="0" applyFont="1" applyBorder="1" applyAlignment="1">
      <alignment horizontal="left" vertical="center" indent="1"/>
    </xf>
    <xf numFmtId="3" fontId="19" fillId="5" borderId="87" xfId="0" applyNumberFormat="1" applyFont="1" applyFill="1" applyBorder="1" applyAlignment="1">
      <alignment horizontal="right" vertical="center" indent="1"/>
    </xf>
    <xf numFmtId="0" fontId="19" fillId="0" borderId="83" xfId="0" applyFont="1" applyBorder="1" applyAlignment="1" applyProtection="1">
      <alignment horizontal="right" vertical="center" indent="1"/>
      <protection locked="0"/>
    </xf>
    <xf numFmtId="3" fontId="19" fillId="0" borderId="81" xfId="0" applyNumberFormat="1" applyFont="1" applyFill="1" applyBorder="1" applyAlignment="1" applyProtection="1">
      <alignment horizontal="right" vertical="center" indent="1"/>
      <protection locked="0"/>
    </xf>
    <xf numFmtId="3" fontId="20" fillId="0" borderId="81" xfId="0" applyNumberFormat="1" applyFont="1" applyFill="1" applyBorder="1" applyAlignment="1">
      <alignment horizontal="center" vertical="center"/>
    </xf>
    <xf numFmtId="3" fontId="20" fillId="11" borderId="80" xfId="0" applyNumberFormat="1" applyFont="1" applyFill="1" applyBorder="1" applyAlignment="1">
      <alignment horizontal="center" vertical="center"/>
    </xf>
    <xf numFmtId="3" fontId="20" fillId="11" borderId="26" xfId="0" applyNumberFormat="1" applyFont="1" applyFill="1" applyBorder="1" applyAlignment="1">
      <alignment horizontal="center" vertical="center"/>
    </xf>
    <xf numFmtId="0" fontId="20" fillId="0" borderId="80" xfId="0" applyFont="1" applyBorder="1" applyAlignment="1">
      <alignment vertical="center"/>
    </xf>
    <xf numFmtId="0" fontId="20" fillId="12" borderId="83" xfId="0" applyFont="1" applyFill="1" applyBorder="1" applyAlignment="1">
      <alignment horizontal="center" vertical="center"/>
    </xf>
    <xf numFmtId="3" fontId="20" fillId="12" borderId="81" xfId="0" applyNumberFormat="1" applyFont="1" applyFill="1" applyBorder="1" applyAlignment="1">
      <alignment horizontal="center" vertical="center"/>
    </xf>
    <xf numFmtId="3" fontId="19" fillId="0" borderId="80" xfId="0" applyNumberFormat="1" applyFont="1" applyFill="1" applyBorder="1" applyAlignment="1">
      <alignment horizontal="right" vertical="center" indent="1"/>
    </xf>
    <xf numFmtId="3" fontId="19" fillId="0" borderId="26" xfId="0" applyNumberFormat="1" applyFont="1" applyFill="1" applyBorder="1" applyAlignment="1">
      <alignment horizontal="right" vertical="center" indent="1"/>
    </xf>
    <xf numFmtId="0" fontId="20" fillId="0" borderId="89" xfId="0" applyFont="1" applyFill="1" applyBorder="1" applyAlignment="1">
      <alignment vertical="center"/>
    </xf>
    <xf numFmtId="3" fontId="19" fillId="5" borderId="25" xfId="0" applyNumberFormat="1" applyFont="1" applyFill="1" applyBorder="1" applyAlignment="1">
      <alignment horizontal="right" vertical="center" indent="1"/>
    </xf>
    <xf numFmtId="0" fontId="19" fillId="0" borderId="44" xfId="0" applyFont="1" applyBorder="1" applyAlignment="1" applyProtection="1">
      <alignment horizontal="right" vertical="center" indent="1"/>
      <protection locked="0"/>
    </xf>
    <xf numFmtId="3" fontId="19" fillId="0" borderId="27" xfId="0" applyNumberFormat="1" applyFont="1" applyFill="1" applyBorder="1" applyAlignment="1" applyProtection="1">
      <alignment horizontal="right" vertical="center" indent="1"/>
      <protection locked="0"/>
    </xf>
    <xf numFmtId="3" fontId="20" fillId="0" borderId="27" xfId="0" applyNumberFormat="1" applyFont="1" applyFill="1" applyBorder="1" applyAlignment="1">
      <alignment horizontal="center" vertical="center"/>
    </xf>
    <xf numFmtId="3" fontId="19" fillId="5" borderId="89" xfId="0" applyNumberFormat="1" applyFont="1" applyFill="1" applyBorder="1" applyAlignment="1">
      <alignment horizontal="right" vertical="center" indent="1"/>
    </xf>
    <xf numFmtId="3" fontId="19" fillId="5" borderId="90" xfId="0" applyNumberFormat="1" applyFont="1" applyFill="1" applyBorder="1" applyAlignment="1">
      <alignment horizontal="right" vertical="center" indent="1"/>
    </xf>
    <xf numFmtId="3" fontId="26" fillId="10" borderId="23" xfId="0" applyNumberFormat="1" applyFont="1" applyFill="1" applyBorder="1" applyAlignment="1">
      <alignment horizontal="right" vertical="center" indent="1"/>
    </xf>
    <xf numFmtId="3" fontId="19" fillId="3" borderId="30" xfId="0" applyNumberFormat="1" applyFont="1" applyFill="1" applyBorder="1" applyAlignment="1">
      <alignment horizontal="right" vertical="center" indent="1"/>
    </xf>
    <xf numFmtId="3" fontId="19" fillId="9" borderId="23" xfId="0" applyNumberFormat="1" applyFont="1" applyFill="1" applyBorder="1" applyAlignment="1">
      <alignment horizontal="center" vertical="center"/>
    </xf>
    <xf numFmtId="3" fontId="19" fillId="9" borderId="30" xfId="0" applyNumberFormat="1" applyFont="1" applyFill="1" applyBorder="1" applyAlignment="1">
      <alignment horizontal="center" vertical="center"/>
    </xf>
    <xf numFmtId="0" fontId="20" fillId="0" borderId="89" xfId="0" applyFont="1" applyBorder="1" applyAlignment="1">
      <alignment vertical="center"/>
    </xf>
    <xf numFmtId="3" fontId="20" fillId="9" borderId="89" xfId="0" applyNumberFormat="1" applyFont="1" applyFill="1" applyBorder="1" applyAlignment="1">
      <alignment horizontal="center" vertical="center"/>
    </xf>
    <xf numFmtId="0" fontId="19" fillId="0" borderId="71" xfId="0" applyFont="1" applyFill="1" applyBorder="1" applyAlignment="1">
      <alignment horizontal="left" vertical="center" indent="1"/>
    </xf>
    <xf numFmtId="0" fontId="19" fillId="10" borderId="76" xfId="0" applyFont="1" applyFill="1" applyBorder="1" applyAlignment="1" applyProtection="1">
      <alignment horizontal="right" vertical="center" indent="1"/>
      <protection locked="0"/>
    </xf>
    <xf numFmtId="3" fontId="19" fillId="10" borderId="50" xfId="0" applyNumberFormat="1" applyFont="1" applyFill="1" applyBorder="1" applyAlignment="1" applyProtection="1">
      <alignment horizontal="right" vertical="center" indent="1"/>
      <protection locked="0"/>
    </xf>
    <xf numFmtId="3" fontId="19" fillId="10" borderId="50" xfId="0" applyNumberFormat="1" applyFont="1" applyFill="1" applyBorder="1" applyAlignment="1">
      <alignment horizontal="center" vertical="center"/>
    </xf>
    <xf numFmtId="0" fontId="20" fillId="12" borderId="76" xfId="0" applyFont="1" applyFill="1" applyBorder="1" applyAlignment="1">
      <alignment horizontal="center" vertical="center"/>
    </xf>
    <xf numFmtId="3" fontId="20" fillId="12" borderId="50" xfId="0" applyNumberFormat="1" applyFont="1" applyFill="1" applyBorder="1" applyAlignment="1">
      <alignment horizontal="center" vertical="center"/>
    </xf>
    <xf numFmtId="0" fontId="19" fillId="0" borderId="19" xfId="0" applyFont="1" applyFill="1" applyBorder="1" applyAlignment="1">
      <alignment horizontal="left" vertical="center" indent="1"/>
    </xf>
    <xf numFmtId="3" fontId="19" fillId="10" borderId="19" xfId="0" applyNumberFormat="1" applyFont="1" applyFill="1" applyBorder="1" applyAlignment="1">
      <alignment horizontal="right" vertical="center" indent="1"/>
    </xf>
    <xf numFmtId="3" fontId="19" fillId="10" borderId="98" xfId="0" applyNumberFormat="1" applyFont="1" applyFill="1" applyBorder="1" applyAlignment="1">
      <alignment horizontal="right" vertical="center" indent="1"/>
    </xf>
    <xf numFmtId="3" fontId="19" fillId="10" borderId="99" xfId="0" applyNumberFormat="1" applyFont="1" applyFill="1" applyBorder="1" applyAlignment="1">
      <alignment horizontal="right" vertical="center" indent="1"/>
    </xf>
    <xf numFmtId="0" fontId="20" fillId="12" borderId="53" xfId="0" applyFont="1" applyFill="1" applyBorder="1" applyAlignment="1">
      <alignment horizontal="center" vertical="center"/>
    </xf>
    <xf numFmtId="3" fontId="20" fillId="12" borderId="16" xfId="0" applyNumberFormat="1" applyFont="1" applyFill="1" applyBorder="1" applyAlignment="1">
      <alignment horizontal="center" vertical="center"/>
    </xf>
    <xf numFmtId="3" fontId="19" fillId="9" borderId="19" xfId="0" applyNumberFormat="1" applyFont="1" applyFill="1" applyBorder="1" applyAlignment="1">
      <alignment horizontal="center" vertical="center"/>
    </xf>
    <xf numFmtId="3" fontId="19" fillId="9" borderId="94" xfId="0" applyNumberFormat="1" applyFont="1" applyFill="1" applyBorder="1" applyAlignment="1">
      <alignment horizontal="center" vertical="center"/>
    </xf>
    <xf numFmtId="0" fontId="19" fillId="6" borderId="23" xfId="0" applyFont="1" applyFill="1" applyBorder="1" applyAlignment="1">
      <alignment horizontal="left" vertical="center" indent="1"/>
    </xf>
    <xf numFmtId="3" fontId="19" fillId="3" borderId="24" xfId="0" applyNumberFormat="1" applyFont="1" applyFill="1" applyBorder="1" applyAlignment="1">
      <alignment horizontal="right" vertical="center" indent="1"/>
    </xf>
    <xf numFmtId="0" fontId="20" fillId="0" borderId="80" xfId="0" applyFont="1" applyFill="1" applyBorder="1" applyAlignment="1">
      <alignment horizontal="left" vertical="center" indent="1"/>
    </xf>
    <xf numFmtId="3" fontId="27" fillId="5" borderId="80" xfId="0" applyNumberFormat="1" applyFont="1" applyFill="1" applyBorder="1" applyAlignment="1">
      <alignment vertical="center"/>
    </xf>
    <xf numFmtId="3" fontId="27" fillId="5" borderId="87" xfId="0" applyNumberFormat="1" applyFont="1" applyFill="1" applyBorder="1" applyAlignment="1">
      <alignment vertical="center"/>
    </xf>
    <xf numFmtId="0" fontId="19" fillId="0" borderId="80" xfId="0" applyFont="1" applyFill="1" applyBorder="1" applyAlignment="1">
      <alignment vertical="center"/>
    </xf>
    <xf numFmtId="0" fontId="20" fillId="0" borderId="80" xfId="0" applyFont="1" applyFill="1" applyBorder="1" applyAlignment="1">
      <alignment vertical="center"/>
    </xf>
    <xf numFmtId="0" fontId="20" fillId="0" borderId="74" xfId="0" applyFont="1" applyFill="1" applyBorder="1" applyAlignment="1">
      <alignment vertical="center"/>
    </xf>
    <xf numFmtId="3" fontId="20" fillId="0" borderId="99" xfId="0" applyNumberFormat="1" applyFont="1" applyFill="1" applyBorder="1" applyAlignment="1">
      <alignment horizontal="right" vertical="center" indent="1"/>
    </xf>
    <xf numFmtId="3" fontId="20" fillId="9" borderId="74" xfId="0" applyNumberFormat="1" applyFont="1" applyFill="1" applyBorder="1" applyAlignment="1">
      <alignment horizontal="center" vertical="center"/>
    </xf>
    <xf numFmtId="0" fontId="20" fillId="0" borderId="23" xfId="0" applyFont="1" applyFill="1" applyBorder="1" applyAlignment="1">
      <alignment horizontal="left" vertical="center" indent="1"/>
    </xf>
    <xf numFmtId="0" fontId="20" fillId="0" borderId="89" xfId="0" applyFont="1" applyFill="1" applyBorder="1" applyAlignment="1">
      <alignment horizontal="left" vertical="center" indent="1"/>
    </xf>
    <xf numFmtId="3" fontId="27" fillId="5" borderId="26" xfId="0" applyNumberFormat="1" applyFont="1" applyFill="1" applyBorder="1" applyAlignment="1">
      <alignment vertical="center"/>
    </xf>
    <xf numFmtId="0" fontId="19" fillId="0" borderId="23" xfId="0" applyFont="1" applyFill="1" applyBorder="1" applyAlignment="1">
      <alignment horizontal="left" vertical="center" indent="1"/>
    </xf>
    <xf numFmtId="3" fontId="19" fillId="10" borderId="30" xfId="0" applyNumberFormat="1" applyFont="1" applyFill="1" applyBorder="1" applyAlignment="1">
      <alignment horizontal="right" vertical="center" indent="1"/>
    </xf>
    <xf numFmtId="3" fontId="19" fillId="10" borderId="97" xfId="0" applyNumberFormat="1" applyFont="1" applyFill="1" applyBorder="1" applyAlignment="1">
      <alignment horizontal="right" vertical="center" indent="1"/>
    </xf>
    <xf numFmtId="3" fontId="27" fillId="0" borderId="26" xfId="0" applyNumberFormat="1" applyFont="1" applyFill="1" applyBorder="1" applyAlignment="1">
      <alignment vertical="center"/>
    </xf>
    <xf numFmtId="3" fontId="27" fillId="0" borderId="89" xfId="0" applyNumberFormat="1" applyFont="1" applyFill="1" applyBorder="1" applyAlignment="1">
      <alignment vertical="center"/>
    </xf>
    <xf numFmtId="3" fontId="27" fillId="0" borderId="25" xfId="0" applyNumberFormat="1" applyFont="1" applyFill="1" applyBorder="1" applyAlignment="1">
      <alignment vertical="center"/>
    </xf>
    <xf numFmtId="3" fontId="27" fillId="0" borderId="90" xfId="0" applyNumberFormat="1" applyFont="1" applyFill="1" applyBorder="1" applyAlignment="1">
      <alignment vertical="center"/>
    </xf>
    <xf numFmtId="0" fontId="20" fillId="0" borderId="91" xfId="0" applyFont="1" applyBorder="1" applyAlignment="1">
      <alignment vertical="center"/>
    </xf>
    <xf numFmtId="0" fontId="19" fillId="0" borderId="71" xfId="0" applyFont="1" applyBorder="1" applyAlignment="1">
      <alignment horizontal="left" vertical="center" indent="1"/>
    </xf>
    <xf numFmtId="3" fontId="19" fillId="0" borderId="71" xfId="0" applyNumberFormat="1" applyFont="1" applyBorder="1" applyAlignment="1">
      <alignment horizontal="left" vertical="center" indent="1"/>
    </xf>
    <xf numFmtId="0" fontId="19" fillId="7" borderId="71" xfId="0" applyFont="1" applyFill="1" applyBorder="1" applyAlignment="1">
      <alignment horizontal="left" vertical="center" indent="1"/>
    </xf>
    <xf numFmtId="3" fontId="19" fillId="7" borderId="71" xfId="0" applyNumberFormat="1" applyFont="1" applyFill="1" applyBorder="1" applyAlignment="1">
      <alignment horizontal="right" vertical="center" indent="1"/>
    </xf>
    <xf numFmtId="3" fontId="19" fillId="7" borderId="37" xfId="0" applyNumberFormat="1" applyFont="1" applyFill="1" applyBorder="1" applyAlignment="1">
      <alignment horizontal="right" vertical="center" indent="1"/>
    </xf>
    <xf numFmtId="3" fontId="19" fillId="7" borderId="38" xfId="0" applyNumberFormat="1" applyFont="1" applyFill="1" applyBorder="1" applyAlignment="1">
      <alignment horizontal="right" vertical="center" indent="1"/>
    </xf>
    <xf numFmtId="3" fontId="19" fillId="7" borderId="76" xfId="0" applyNumberFormat="1" applyFont="1" applyFill="1" applyBorder="1" applyAlignment="1">
      <alignment horizontal="right" vertical="center" indent="1"/>
    </xf>
    <xf numFmtId="3" fontId="19" fillId="7" borderId="50" xfId="0" applyNumberFormat="1" applyFont="1" applyFill="1" applyBorder="1" applyAlignment="1">
      <alignment horizontal="right" vertical="center" indent="1"/>
    </xf>
    <xf numFmtId="3" fontId="19" fillId="7" borderId="50" xfId="0" applyNumberFormat="1" applyFont="1" applyFill="1" applyBorder="1" applyAlignment="1">
      <alignment horizontal="center" vertical="center"/>
    </xf>
    <xf numFmtId="3" fontId="19" fillId="7" borderId="71" xfId="0" applyNumberFormat="1" applyFont="1" applyFill="1" applyBorder="1" applyAlignment="1">
      <alignment horizontal="right" vertical="center"/>
    </xf>
    <xf numFmtId="3" fontId="19" fillId="7" borderId="38" xfId="0" applyNumberFormat="1" applyFont="1" applyFill="1" applyBorder="1" applyAlignment="1">
      <alignment horizontal="right" vertical="center"/>
    </xf>
    <xf numFmtId="0" fontId="19" fillId="0" borderId="91" xfId="0" applyFont="1" applyBorder="1" applyAlignment="1">
      <alignment horizontal="left" vertical="center" wrapText="1" indent="1"/>
    </xf>
    <xf numFmtId="0" fontId="19" fillId="0" borderId="91" xfId="0" applyFont="1" applyBorder="1" applyAlignment="1" applyProtection="1">
      <alignment horizontal="right" vertical="center" wrapText="1" indent="1"/>
      <protection locked="0"/>
    </xf>
    <xf numFmtId="0" fontId="19" fillId="0" borderId="101" xfId="0" applyFont="1" applyBorder="1" applyAlignment="1" applyProtection="1">
      <alignment horizontal="right" vertical="center" indent="1"/>
      <protection locked="0"/>
    </xf>
    <xf numFmtId="0" fontId="19" fillId="0" borderId="99" xfId="0" applyFont="1" applyBorder="1" applyAlignment="1" applyProtection="1">
      <alignment horizontal="right" vertical="center" indent="1"/>
      <protection locked="0"/>
    </xf>
    <xf numFmtId="0" fontId="19" fillId="9" borderId="70" xfId="0" applyFont="1" applyFill="1" applyBorder="1" applyAlignment="1">
      <alignment horizontal="center" vertical="center"/>
    </xf>
    <xf numFmtId="0" fontId="19" fillId="9" borderId="56" xfId="0" applyFont="1" applyFill="1" applyBorder="1" applyAlignment="1">
      <alignment horizontal="center" vertical="center"/>
    </xf>
    <xf numFmtId="0" fontId="19" fillId="9" borderId="56" xfId="0" applyFont="1" applyFill="1" applyBorder="1" applyAlignment="1" applyProtection="1">
      <alignment horizontal="center" vertical="center"/>
      <protection locked="0"/>
    </xf>
    <xf numFmtId="0" fontId="24" fillId="0" borderId="91" xfId="0" applyFont="1" applyBorder="1" applyAlignment="1">
      <alignment vertical="center"/>
    </xf>
    <xf numFmtId="0" fontId="19" fillId="0" borderId="99" xfId="0" applyFont="1" applyBorder="1" applyAlignment="1" applyProtection="1">
      <alignment vertical="center" wrapText="1"/>
      <protection locked="0"/>
    </xf>
    <xf numFmtId="0" fontId="27" fillId="0" borderId="71" xfId="0" applyFont="1" applyBorder="1" applyAlignment="1">
      <alignment horizontal="left" vertical="center" indent="1"/>
    </xf>
    <xf numFmtId="0" fontId="27" fillId="0" borderId="75" xfId="0" applyFont="1" applyBorder="1" applyAlignment="1">
      <alignment horizontal="left" vertical="center"/>
    </xf>
    <xf numFmtId="0" fontId="24" fillId="0" borderId="0" xfId="0" applyFont="1" applyFill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0" fontId="5" fillId="0" borderId="87" xfId="0" applyNumberFormat="1" applyFont="1" applyBorder="1" applyAlignment="1">
      <alignment horizontal="center" vertical="center"/>
    </xf>
    <xf numFmtId="0" fontId="5" fillId="0" borderId="87" xfId="0" applyNumberFormat="1" applyFont="1" applyBorder="1" applyAlignment="1">
      <alignment horizontal="center" vertical="center" wrapText="1"/>
    </xf>
    <xf numFmtId="0" fontId="5" fillId="0" borderId="87" xfId="0" applyNumberFormat="1" applyFont="1" applyBorder="1" applyAlignment="1">
      <alignment horizontal="left" vertical="center"/>
    </xf>
    <xf numFmtId="49" fontId="4" fillId="0" borderId="98" xfId="0" applyNumberFormat="1" applyFont="1" applyBorder="1" applyAlignment="1">
      <alignment horizontal="left" vertical="center"/>
    </xf>
    <xf numFmtId="49" fontId="4" fillId="0" borderId="34" xfId="0" applyNumberFormat="1" applyFont="1" applyBorder="1" applyAlignment="1">
      <alignment horizontal="left" vertical="center"/>
    </xf>
    <xf numFmtId="0" fontId="4" fillId="0" borderId="87" xfId="0" applyFont="1" applyBorder="1" applyAlignment="1">
      <alignment horizontal="center" vertical="center" wrapText="1"/>
    </xf>
    <xf numFmtId="3" fontId="11" fillId="0" borderId="5" xfId="0" applyNumberFormat="1" applyFont="1" applyFill="1" applyBorder="1" applyAlignment="1">
      <alignment horizontal="right" vertical="center" indent="1"/>
    </xf>
    <xf numFmtId="3" fontId="11" fillId="0" borderId="5" xfId="0" applyNumberFormat="1" applyFont="1" applyBorder="1" applyAlignment="1">
      <alignment horizontal="right" vertical="center" indent="1"/>
    </xf>
    <xf numFmtId="3" fontId="11" fillId="0" borderId="5" xfId="0" applyNumberFormat="1" applyFont="1" applyBorder="1" applyAlignment="1">
      <alignment horizontal="center" vertical="center"/>
    </xf>
    <xf numFmtId="3" fontId="11" fillId="0" borderId="5" xfId="0" applyNumberFormat="1" applyFont="1" applyFill="1" applyBorder="1" applyAlignment="1">
      <alignment horizontal="center" vertical="center"/>
    </xf>
    <xf numFmtId="4" fontId="4" fillId="0" borderId="0" xfId="0" applyNumberFormat="1" applyFont="1"/>
    <xf numFmtId="4" fontId="11" fillId="0" borderId="5" xfId="0" applyNumberFormat="1" applyFont="1" applyBorder="1" applyProtection="1">
      <protection locked="0"/>
    </xf>
    <xf numFmtId="0" fontId="4" fillId="0" borderId="87" xfId="0" applyFont="1" applyBorder="1" applyAlignment="1">
      <alignment vertical="center"/>
    </xf>
    <xf numFmtId="0" fontId="4" fillId="0" borderId="90" xfId="0" applyFont="1" applyBorder="1" applyAlignment="1">
      <alignment vertical="center"/>
    </xf>
    <xf numFmtId="1" fontId="4" fillId="0" borderId="34" xfId="0" applyNumberFormat="1" applyFont="1" applyBorder="1" applyAlignment="1">
      <alignment vertical="center"/>
    </xf>
    <xf numFmtId="1" fontId="4" fillId="0" borderId="30" xfId="0" applyNumberFormat="1" applyFont="1" applyBorder="1" applyAlignment="1">
      <alignment vertical="center"/>
    </xf>
    <xf numFmtId="1" fontId="4" fillId="0" borderId="87" xfId="0" applyNumberFormat="1" applyFont="1" applyBorder="1" applyAlignment="1">
      <alignment vertical="center"/>
    </xf>
    <xf numFmtId="1" fontId="4" fillId="0" borderId="5" xfId="0" applyNumberFormat="1" applyFont="1" applyBorder="1" applyAlignment="1">
      <alignment vertical="center"/>
    </xf>
    <xf numFmtId="1" fontId="4" fillId="0" borderId="35" xfId="0" applyNumberFormat="1" applyFont="1" applyBorder="1" applyAlignment="1">
      <alignment vertical="center"/>
    </xf>
    <xf numFmtId="1" fontId="4" fillId="0" borderId="5" xfId="0" applyNumberFormat="1" applyFont="1" applyBorder="1"/>
    <xf numFmtId="1" fontId="4" fillId="0" borderId="26" xfId="0" applyNumberFormat="1" applyFont="1" applyBorder="1" applyAlignment="1">
      <alignment vertical="center"/>
    </xf>
    <xf numFmtId="0" fontId="4" fillId="0" borderId="86" xfId="0" applyFont="1" applyBorder="1"/>
    <xf numFmtId="3" fontId="4" fillId="0" borderId="63" xfId="0" applyNumberFormat="1" applyFont="1" applyBorder="1"/>
    <xf numFmtId="3" fontId="4" fillId="0" borderId="77" xfId="0" applyNumberFormat="1" applyFont="1" applyBorder="1"/>
    <xf numFmtId="3" fontId="4" fillId="0" borderId="84" xfId="0" applyNumberFormat="1" applyFont="1" applyBorder="1"/>
    <xf numFmtId="4" fontId="17" fillId="0" borderId="55" xfId="0" applyNumberFormat="1" applyFont="1" applyFill="1" applyBorder="1" applyAlignment="1" applyProtection="1">
      <alignment vertical="center"/>
    </xf>
    <xf numFmtId="4" fontId="17" fillId="0" borderId="102" xfId="0" applyNumberFormat="1" applyFont="1" applyFill="1" applyBorder="1" applyAlignment="1" applyProtection="1">
      <alignment vertical="center"/>
    </xf>
    <xf numFmtId="0" fontId="29" fillId="0" borderId="0" xfId="2" applyAlignment="1" applyProtection="1">
      <alignment horizontal="left"/>
    </xf>
    <xf numFmtId="3" fontId="30" fillId="0" borderId="0" xfId="0" applyNumberFormat="1" applyFont="1" applyAlignment="1">
      <alignment horizontal="left"/>
    </xf>
    <xf numFmtId="4" fontId="17" fillId="0" borderId="63" xfId="0" applyNumberFormat="1" applyFont="1" applyFill="1" applyBorder="1"/>
    <xf numFmtId="4" fontId="17" fillId="0" borderId="84" xfId="0" applyNumberFormat="1" applyFont="1" applyFill="1" applyBorder="1"/>
    <xf numFmtId="4" fontId="17" fillId="0" borderId="93" xfId="0" applyNumberFormat="1" applyFont="1" applyFill="1" applyBorder="1"/>
    <xf numFmtId="4" fontId="17" fillId="0" borderId="88" xfId="0" applyNumberFormat="1" applyFont="1" applyFill="1" applyBorder="1"/>
    <xf numFmtId="4" fontId="0" fillId="0" borderId="87" xfId="0" applyNumberFormat="1" applyBorder="1" applyAlignment="1">
      <alignment vertical="center"/>
    </xf>
    <xf numFmtId="3" fontId="19" fillId="10" borderId="30" xfId="0" applyNumberFormat="1" applyFont="1" applyFill="1" applyBorder="1" applyAlignment="1">
      <alignment horizontal="center" vertical="center"/>
    </xf>
    <xf numFmtId="3" fontId="20" fillId="0" borderId="16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81" xfId="0" applyFont="1" applyBorder="1" applyAlignment="1">
      <alignment horizontal="left" vertical="center"/>
    </xf>
    <xf numFmtId="0" fontId="4" fillId="0" borderId="87" xfId="0" applyFont="1" applyBorder="1" applyAlignment="1">
      <alignment horizontal="center" vertical="center"/>
    </xf>
    <xf numFmtId="0" fontId="4" fillId="0" borderId="81" xfId="0" applyFont="1" applyBorder="1" applyAlignment="1">
      <alignment horizontal="left" vertical="center"/>
    </xf>
    <xf numFmtId="1" fontId="4" fillId="0" borderId="87" xfId="0" applyNumberFormat="1" applyFont="1" applyBorder="1" applyAlignment="1">
      <alignment horizontal="center" vertical="center"/>
    </xf>
    <xf numFmtId="0" fontId="3" fillId="0" borderId="81" xfId="0" applyFont="1" applyBorder="1" applyAlignment="1">
      <alignment horizontal="left" vertical="center" wrapText="1"/>
    </xf>
    <xf numFmtId="0" fontId="4" fillId="0" borderId="81" xfId="0" applyFont="1" applyBorder="1" applyAlignment="1">
      <alignment horizontal="left" vertical="center" wrapText="1"/>
    </xf>
    <xf numFmtId="1" fontId="4" fillId="0" borderId="87" xfId="0" applyNumberFormat="1" applyFont="1" applyBorder="1" applyAlignment="1">
      <alignment horizontal="center" vertical="center" wrapText="1"/>
    </xf>
    <xf numFmtId="0" fontId="11" fillId="0" borderId="81" xfId="0" applyFont="1" applyBorder="1" applyAlignment="1">
      <alignment horizontal="left" vertical="center" wrapText="1"/>
    </xf>
    <xf numFmtId="0" fontId="11" fillId="0" borderId="87" xfId="0" applyFont="1" applyBorder="1" applyAlignment="1">
      <alignment horizontal="center" vertical="center"/>
    </xf>
    <xf numFmtId="0" fontId="11" fillId="2" borderId="87" xfId="0" applyFont="1" applyFill="1" applyBorder="1" applyAlignment="1">
      <alignment horizontal="center" vertical="center"/>
    </xf>
    <xf numFmtId="0" fontId="4" fillId="2" borderId="87" xfId="0" applyFont="1" applyFill="1" applyBorder="1" applyAlignment="1">
      <alignment horizontal="center" vertical="center"/>
    </xf>
    <xf numFmtId="0" fontId="31" fillId="0" borderId="0" xfId="0" applyFont="1" applyAlignment="1">
      <alignment horizontal="left" vertical="center"/>
    </xf>
    <xf numFmtId="0" fontId="32" fillId="0" borderId="0" xfId="0" applyFont="1" applyAlignment="1">
      <alignment vertical="center"/>
    </xf>
    <xf numFmtId="0" fontId="12" fillId="0" borderId="81" xfId="0" applyFont="1" applyBorder="1" applyAlignment="1">
      <alignment horizontal="left" vertical="center" wrapText="1"/>
    </xf>
    <xf numFmtId="14" fontId="11" fillId="0" borderId="87" xfId="0" applyNumberFormat="1" applyFont="1" applyBorder="1" applyAlignment="1">
      <alignment horizontal="center" vertical="center" wrapText="1"/>
    </xf>
    <xf numFmtId="0" fontId="12" fillId="0" borderId="0" xfId="0" applyFont="1" applyAlignment="1">
      <alignment horizontal="left" vertical="center"/>
    </xf>
    <xf numFmtId="1" fontId="11" fillId="0" borderId="87" xfId="0" applyNumberFormat="1" applyFont="1" applyBorder="1" applyAlignment="1">
      <alignment horizontal="center" vertical="center" wrapText="1"/>
    </xf>
    <xf numFmtId="1" fontId="4" fillId="0" borderId="87" xfId="0" applyNumberFormat="1" applyFont="1" applyFill="1" applyBorder="1"/>
    <xf numFmtId="1" fontId="4" fillId="0" borderId="25" xfId="0" applyNumberFormat="1" applyFont="1" applyFill="1" applyBorder="1"/>
    <xf numFmtId="2" fontId="4" fillId="0" borderId="0" xfId="0" applyNumberFormat="1" applyFont="1" applyAlignment="1">
      <alignment horizontal="left"/>
    </xf>
    <xf numFmtId="2" fontId="0" fillId="0" borderId="0" xfId="0" applyNumberFormat="1" applyAlignment="1">
      <alignment horizontal="left"/>
    </xf>
    <xf numFmtId="0" fontId="0" fillId="0" borderId="0" xfId="0" applyAlignment="1"/>
    <xf numFmtId="0" fontId="4" fillId="0" borderId="0" xfId="0" applyFont="1" applyBorder="1" applyAlignment="1">
      <alignment horizontal="left"/>
    </xf>
    <xf numFmtId="3" fontId="11" fillId="0" borderId="5" xfId="0" applyNumberFormat="1" applyFont="1" applyFill="1" applyBorder="1" applyAlignment="1" applyProtection="1">
      <alignment horizontal="center" vertical="center"/>
      <protection locked="0"/>
    </xf>
    <xf numFmtId="0" fontId="12" fillId="0" borderId="0" xfId="0" applyFont="1" applyFill="1" applyAlignment="1">
      <alignment horizontal="left" vertical="center"/>
    </xf>
    <xf numFmtId="0" fontId="11" fillId="0" borderId="0" xfId="0" applyFont="1" applyFill="1" applyAlignment="1">
      <alignment vertical="center"/>
    </xf>
    <xf numFmtId="0" fontId="11" fillId="0" borderId="0" xfId="0" applyFont="1" applyFill="1" applyAlignment="1">
      <alignment horizontal="left" vertical="center" wrapText="1"/>
    </xf>
    <xf numFmtId="0" fontId="33" fillId="0" borderId="0" xfId="0" applyFont="1" applyAlignment="1">
      <alignment vertical="center"/>
    </xf>
    <xf numFmtId="0" fontId="4" fillId="0" borderId="0" xfId="0" applyFont="1" applyAlignment="1">
      <alignment horizontal="left" vertical="center" indent="2"/>
    </xf>
    <xf numFmtId="17" fontId="4" fillId="0" borderId="0" xfId="0" applyNumberFormat="1" applyFont="1" applyAlignment="1">
      <alignment horizontal="left" vertical="center" indent="2"/>
    </xf>
    <xf numFmtId="0" fontId="4" fillId="0" borderId="87" xfId="0" applyFont="1" applyBorder="1" applyAlignment="1">
      <alignment horizontal="left" vertical="center"/>
    </xf>
    <xf numFmtId="14" fontId="0" fillId="0" borderId="0" xfId="0" applyNumberFormat="1" applyFont="1" applyAlignment="1">
      <alignment horizontal="left" vertical="center"/>
    </xf>
    <xf numFmtId="0" fontId="24" fillId="0" borderId="84" xfId="0" applyFont="1" applyBorder="1"/>
    <xf numFmtId="0" fontId="24" fillId="0" borderId="77" xfId="0" applyFont="1" applyBorder="1"/>
    <xf numFmtId="0" fontId="24" fillId="0" borderId="88" xfId="0" applyFont="1" applyBorder="1"/>
    <xf numFmtId="0" fontId="24" fillId="0" borderId="84" xfId="0" applyFont="1" applyFill="1" applyBorder="1"/>
    <xf numFmtId="14" fontId="17" fillId="0" borderId="0" xfId="0" applyNumberFormat="1" applyFont="1" applyFill="1" applyAlignment="1" applyProtection="1">
      <alignment horizontal="left" vertical="center"/>
    </xf>
    <xf numFmtId="0" fontId="3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43" fontId="34" fillId="0" borderId="0" xfId="3" applyFont="1"/>
    <xf numFmtId="0" fontId="0" fillId="0" borderId="87" xfId="0" applyBorder="1"/>
    <xf numFmtId="14" fontId="0" fillId="0" borderId="87" xfId="0" applyNumberFormat="1" applyBorder="1"/>
    <xf numFmtId="0" fontId="9" fillId="0" borderId="0" xfId="0" applyFont="1" applyFill="1" applyBorder="1"/>
    <xf numFmtId="0" fontId="9" fillId="12" borderId="87" xfId="0" applyFont="1" applyFill="1" applyBorder="1"/>
    <xf numFmtId="43" fontId="9" fillId="12" borderId="87" xfId="3" applyFont="1" applyFill="1" applyBorder="1"/>
    <xf numFmtId="164" fontId="9" fillId="0" borderId="0" xfId="3" applyNumberFormat="1" applyFont="1"/>
    <xf numFmtId="164" fontId="34" fillId="0" borderId="87" xfId="3" applyNumberFormat="1" applyFont="1" applyBorder="1" applyAlignment="1">
      <alignment horizontal="right"/>
    </xf>
    <xf numFmtId="0" fontId="3" fillId="0" borderId="0" xfId="0" applyFont="1" applyFill="1" applyAlignment="1">
      <alignment horizontal="left" vertical="center"/>
    </xf>
    <xf numFmtId="0" fontId="4" fillId="0" borderId="0" xfId="0" applyFont="1" applyAlignment="1">
      <alignment horizontal="left"/>
    </xf>
    <xf numFmtId="0" fontId="4" fillId="0" borderId="53" xfId="0" applyFont="1" applyBorder="1" applyAlignment="1">
      <alignment horizontal="left" vertical="center"/>
    </xf>
    <xf numFmtId="0" fontId="4" fillId="0" borderId="53" xfId="0" applyFont="1" applyBorder="1" applyAlignment="1">
      <alignment horizontal="center" vertical="center"/>
    </xf>
    <xf numFmtId="0" fontId="4" fillId="0" borderId="67" xfId="0" applyFont="1" applyBorder="1" applyAlignment="1">
      <alignment wrapText="1"/>
    </xf>
    <xf numFmtId="1" fontId="4" fillId="0" borderId="0" xfId="0" applyNumberFormat="1" applyFont="1" applyFill="1" applyBorder="1"/>
    <xf numFmtId="3" fontId="4" fillId="0" borderId="0" xfId="0" applyNumberFormat="1" applyFont="1" applyBorder="1"/>
    <xf numFmtId="3" fontId="4" fillId="0" borderId="0" xfId="0" applyNumberFormat="1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0" borderId="11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29" fillId="0" borderId="9" xfId="2" applyBorder="1" applyAlignment="1">
      <alignment horizontal="left" vertical="center" wrapText="1"/>
    </xf>
    <xf numFmtId="3" fontId="5" fillId="0" borderId="9" xfId="0" applyNumberFormat="1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center" wrapText="1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 wrapText="1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4" xfId="0" applyFont="1" applyBorder="1" applyAlignment="1">
      <alignment vertical="center"/>
    </xf>
    <xf numFmtId="0" fontId="4" fillId="0" borderId="15" xfId="0" applyFont="1" applyBorder="1" applyAlignment="1">
      <alignment vertical="center"/>
    </xf>
    <xf numFmtId="0" fontId="4" fillId="0" borderId="14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3" fillId="0" borderId="16" xfId="0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0" fontId="4" fillId="0" borderId="80" xfId="0" applyFont="1" applyFill="1" applyBorder="1" applyAlignment="1">
      <alignment horizontal="left" vertical="center"/>
    </xf>
    <xf numFmtId="0" fontId="4" fillId="0" borderId="83" xfId="0" applyFont="1" applyFill="1" applyBorder="1" applyAlignment="1">
      <alignment horizontal="left" vertical="center"/>
    </xf>
    <xf numFmtId="0" fontId="4" fillId="0" borderId="15" xfId="0" applyFont="1" applyFill="1" applyBorder="1" applyAlignment="1">
      <alignment horizontal="left" vertical="center"/>
    </xf>
    <xf numFmtId="0" fontId="4" fillId="0" borderId="80" xfId="0" applyFont="1" applyBorder="1" applyAlignment="1">
      <alignment horizontal="left" vertical="center"/>
    </xf>
    <xf numFmtId="0" fontId="4" fillId="0" borderId="83" xfId="0" applyFont="1" applyBorder="1" applyAlignment="1">
      <alignment horizontal="left" vertical="center"/>
    </xf>
    <xf numFmtId="0" fontId="3" fillId="0" borderId="39" xfId="0" applyFont="1" applyBorder="1" applyAlignment="1">
      <alignment horizontal="left" vertical="center"/>
    </xf>
    <xf numFmtId="0" fontId="3" fillId="0" borderId="48" xfId="0" applyFont="1" applyBorder="1" applyAlignment="1">
      <alignment horizontal="left" vertical="center"/>
    </xf>
    <xf numFmtId="0" fontId="3" fillId="0" borderId="49" xfId="0" applyFont="1" applyBorder="1" applyAlignment="1">
      <alignment horizontal="left" vertical="center"/>
    </xf>
    <xf numFmtId="0" fontId="4" fillId="0" borderId="23" xfId="0" applyFont="1" applyBorder="1" applyAlignment="1">
      <alignment horizontal="left" vertical="center"/>
    </xf>
    <xf numFmtId="0" fontId="4" fillId="0" borderId="24" xfId="0" applyFont="1" applyBorder="1" applyAlignment="1">
      <alignment horizontal="left" vertical="center"/>
    </xf>
    <xf numFmtId="0" fontId="4" fillId="0" borderId="47" xfId="0" applyFont="1" applyBorder="1" applyAlignment="1">
      <alignment horizontal="left" vertical="center"/>
    </xf>
    <xf numFmtId="0" fontId="4" fillId="0" borderId="85" xfId="0" applyFont="1" applyBorder="1" applyAlignment="1">
      <alignment horizontal="left"/>
    </xf>
    <xf numFmtId="0" fontId="4" fillId="0" borderId="53" xfId="0" applyFont="1" applyBorder="1" applyAlignment="1">
      <alignment horizontal="left"/>
    </xf>
    <xf numFmtId="0" fontId="4" fillId="0" borderId="55" xfId="0" applyFont="1" applyBorder="1" applyAlignment="1">
      <alignment horizontal="left"/>
    </xf>
    <xf numFmtId="0" fontId="4" fillId="0" borderId="43" xfId="0" applyFont="1" applyBorder="1" applyAlignment="1">
      <alignment horizontal="left" vertical="center"/>
    </xf>
    <xf numFmtId="0" fontId="4" fillId="0" borderId="44" xfId="0" applyFont="1" applyBorder="1" applyAlignment="1">
      <alignment horizontal="left" vertical="center"/>
    </xf>
    <xf numFmtId="0" fontId="4" fillId="0" borderId="45" xfId="0" applyFont="1" applyBorder="1" applyAlignment="1">
      <alignment horizontal="left" vertical="center"/>
    </xf>
    <xf numFmtId="0" fontId="4" fillId="0" borderId="89" xfId="0" applyFont="1" applyBorder="1" applyAlignment="1">
      <alignment horizontal="left" vertical="center"/>
    </xf>
    <xf numFmtId="0" fontId="4" fillId="0" borderId="39" xfId="0" applyFont="1" applyBorder="1" applyAlignment="1">
      <alignment horizontal="left"/>
    </xf>
    <xf numFmtId="0" fontId="4" fillId="0" borderId="48" xfId="0" applyFont="1" applyBorder="1" applyAlignment="1">
      <alignment horizontal="left"/>
    </xf>
    <xf numFmtId="0" fontId="4" fillId="0" borderId="51" xfId="0" applyFont="1" applyBorder="1" applyAlignment="1">
      <alignment horizontal="left"/>
    </xf>
    <xf numFmtId="0" fontId="4" fillId="0" borderId="37" xfId="0" applyFont="1" applyBorder="1" applyAlignment="1">
      <alignment horizontal="center"/>
    </xf>
    <xf numFmtId="0" fontId="4" fillId="0" borderId="38" xfId="0" applyFont="1" applyBorder="1" applyAlignment="1">
      <alignment horizontal="center"/>
    </xf>
    <xf numFmtId="0" fontId="0" fillId="0" borderId="0" xfId="0" applyAlignment="1">
      <alignment horizontal="left"/>
    </xf>
    <xf numFmtId="0" fontId="3" fillId="0" borderId="0" xfId="0" applyFont="1" applyBorder="1" applyAlignment="1">
      <alignment horizontal="left" vertical="center"/>
    </xf>
    <xf numFmtId="0" fontId="9" fillId="0" borderId="0" xfId="0" applyFont="1" applyAlignment="1">
      <alignment horizontal="left"/>
    </xf>
    <xf numFmtId="0" fontId="4" fillId="0" borderId="23" xfId="0" applyFont="1" applyBorder="1" applyAlignment="1">
      <alignment horizontal="left"/>
    </xf>
    <xf numFmtId="0" fontId="4" fillId="0" borderId="24" xfId="0" applyFont="1" applyBorder="1" applyAlignment="1">
      <alignment horizontal="left"/>
    </xf>
    <xf numFmtId="0" fontId="4" fillId="0" borderId="59" xfId="0" applyFont="1" applyBorder="1" applyAlignment="1">
      <alignment horizontal="left"/>
    </xf>
    <xf numFmtId="0" fontId="3" fillId="0" borderId="39" xfId="0" applyFont="1" applyBorder="1" applyAlignment="1">
      <alignment horizontal="center"/>
    </xf>
    <xf numFmtId="0" fontId="3" fillId="0" borderId="48" xfId="0" applyFont="1" applyBorder="1" applyAlignment="1">
      <alignment horizontal="center"/>
    </xf>
    <xf numFmtId="0" fontId="3" fillId="0" borderId="51" xfId="0" applyFont="1" applyBorder="1" applyAlignment="1">
      <alignment horizontal="center"/>
    </xf>
    <xf numFmtId="0" fontId="4" fillId="0" borderId="54" xfId="0" applyFont="1" applyBorder="1" applyAlignment="1">
      <alignment horizontal="left"/>
    </xf>
    <xf numFmtId="0" fontId="4" fillId="0" borderId="43" xfId="0" applyFont="1" applyBorder="1" applyAlignment="1">
      <alignment horizontal="left"/>
    </xf>
    <xf numFmtId="0" fontId="4" fillId="0" borderId="44" xfId="0" applyFont="1" applyBorder="1" applyAlignment="1">
      <alignment horizontal="left"/>
    </xf>
    <xf numFmtId="0" fontId="4" fillId="0" borderId="45" xfId="0" applyFont="1" applyBorder="1" applyAlignment="1">
      <alignment horizontal="left"/>
    </xf>
    <xf numFmtId="0" fontId="4" fillId="0" borderId="46" xfId="0" applyFont="1" applyBorder="1" applyAlignment="1">
      <alignment horizontal="left"/>
    </xf>
    <xf numFmtId="0" fontId="4" fillId="0" borderId="40" xfId="0" applyFont="1" applyBorder="1" applyAlignment="1">
      <alignment horizontal="left"/>
    </xf>
    <xf numFmtId="0" fontId="4" fillId="0" borderId="15" xfId="0" applyFont="1" applyBorder="1" applyAlignment="1">
      <alignment horizontal="left"/>
    </xf>
    <xf numFmtId="0" fontId="4" fillId="0" borderId="80" xfId="0" applyFont="1" applyBorder="1" applyAlignment="1">
      <alignment horizontal="left"/>
    </xf>
    <xf numFmtId="0" fontId="4" fillId="0" borderId="83" xfId="0" applyFont="1" applyBorder="1" applyAlignment="1">
      <alignment horizontal="left"/>
    </xf>
    <xf numFmtId="0" fontId="4" fillId="0" borderId="25" xfId="0" applyFont="1" applyBorder="1" applyAlignment="1">
      <alignment horizontal="center"/>
    </xf>
    <xf numFmtId="0" fontId="4" fillId="0" borderId="25" xfId="0" applyFont="1" applyBorder="1" applyAlignment="1">
      <alignment horizontal="left"/>
    </xf>
    <xf numFmtId="0" fontId="4" fillId="0" borderId="33" xfId="0" applyFont="1" applyBorder="1" applyAlignment="1">
      <alignment horizontal="left"/>
    </xf>
    <xf numFmtId="0" fontId="4" fillId="0" borderId="61" xfId="0" applyFont="1" applyBorder="1" applyAlignment="1">
      <alignment horizontal="center"/>
    </xf>
    <xf numFmtId="0" fontId="4" fillId="0" borderId="61" xfId="0" applyFont="1" applyBorder="1" applyAlignment="1">
      <alignment horizontal="left"/>
    </xf>
    <xf numFmtId="0" fontId="4" fillId="0" borderId="30" xfId="0" applyFont="1" applyBorder="1" applyAlignment="1">
      <alignment horizontal="left"/>
    </xf>
    <xf numFmtId="0" fontId="4" fillId="0" borderId="5" xfId="0" applyFont="1" applyBorder="1" applyAlignment="1">
      <alignment horizontal="center"/>
    </xf>
    <xf numFmtId="0" fontId="4" fillId="0" borderId="5" xfId="0" applyFont="1" applyBorder="1" applyAlignment="1">
      <alignment horizontal="left"/>
    </xf>
    <xf numFmtId="0" fontId="4" fillId="0" borderId="26" xfId="0" applyFont="1" applyBorder="1" applyAlignment="1">
      <alignment horizontal="left"/>
    </xf>
    <xf numFmtId="0" fontId="4" fillId="0" borderId="40" xfId="0" applyFont="1" applyBorder="1" applyAlignment="1">
      <alignment horizontal="left" vertical="center"/>
    </xf>
    <xf numFmtId="0" fontId="11" fillId="0" borderId="14" xfId="0" applyFont="1" applyBorder="1" applyAlignment="1">
      <alignment horizontal="left"/>
    </xf>
    <xf numFmtId="0" fontId="11" fillId="0" borderId="15" xfId="0" applyFont="1" applyBorder="1" applyAlignment="1">
      <alignment horizontal="left"/>
    </xf>
    <xf numFmtId="0" fontId="12" fillId="0" borderId="14" xfId="0" applyFont="1" applyBorder="1" applyAlignment="1">
      <alignment horizontal="left"/>
    </xf>
    <xf numFmtId="0" fontId="12" fillId="0" borderId="40" xfId="0" applyFont="1" applyBorder="1" applyAlignment="1">
      <alignment horizontal="left"/>
    </xf>
    <xf numFmtId="0" fontId="12" fillId="0" borderId="15" xfId="0" applyFont="1" applyBorder="1" applyAlignment="1">
      <alignment horizontal="left"/>
    </xf>
    <xf numFmtId="0" fontId="11" fillId="0" borderId="14" xfId="0" applyFont="1" applyBorder="1" applyAlignment="1">
      <alignment horizontal="center"/>
    </xf>
    <xf numFmtId="0" fontId="11" fillId="0" borderId="40" xfId="0" applyFont="1" applyBorder="1" applyAlignment="1">
      <alignment horizontal="center"/>
    </xf>
    <xf numFmtId="0" fontId="11" fillId="0" borderId="15" xfId="0" applyFont="1" applyBorder="1" applyAlignment="1">
      <alignment horizontal="center"/>
    </xf>
    <xf numFmtId="0" fontId="3" fillId="0" borderId="14" xfId="0" applyFont="1" applyBorder="1" applyAlignment="1">
      <alignment horizontal="left" vertical="center"/>
    </xf>
    <xf numFmtId="0" fontId="3" fillId="0" borderId="40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4" fontId="11" fillId="0" borderId="41" xfId="0" applyNumberFormat="1" applyFont="1" applyBorder="1" applyAlignment="1" applyProtection="1">
      <alignment horizontal="right" vertical="center" wrapText="1"/>
      <protection locked="0"/>
    </xf>
    <xf numFmtId="4" fontId="11" fillId="0" borderId="34" xfId="0" applyNumberFormat="1" applyFont="1" applyBorder="1" applyAlignment="1" applyProtection="1">
      <alignment horizontal="right" vertical="center" wrapText="1"/>
      <protection locked="0"/>
    </xf>
    <xf numFmtId="0" fontId="11" fillId="0" borderId="0" xfId="0" applyFont="1" applyFill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20" fillId="0" borderId="73" xfId="0" applyFont="1" applyBorder="1" applyAlignment="1">
      <alignment horizontal="center" vertical="center" wrapText="1"/>
    </xf>
    <xf numFmtId="0" fontId="24" fillId="0" borderId="19" xfId="0" applyFont="1" applyBorder="1" applyAlignment="1">
      <alignment vertical="center"/>
    </xf>
    <xf numFmtId="0" fontId="24" fillId="0" borderId="91" xfId="0" applyFont="1" applyBorder="1" applyAlignment="1">
      <alignment vertical="center"/>
    </xf>
    <xf numFmtId="0" fontId="19" fillId="7" borderId="71" xfId="0" applyFont="1" applyFill="1" applyBorder="1" applyAlignment="1" applyProtection="1">
      <alignment horizontal="center" vertical="center"/>
      <protection locked="0"/>
    </xf>
    <xf numFmtId="0" fontId="19" fillId="7" borderId="76" xfId="0" applyFont="1" applyFill="1" applyBorder="1" applyAlignment="1" applyProtection="1">
      <alignment horizontal="center" vertical="center"/>
      <protection locked="0"/>
    </xf>
    <xf numFmtId="0" fontId="25" fillId="7" borderId="73" xfId="0" applyFont="1" applyFill="1" applyBorder="1" applyAlignment="1">
      <alignment horizontal="center" vertical="center"/>
    </xf>
    <xf numFmtId="0" fontId="25" fillId="7" borderId="62" xfId="0" applyFont="1" applyFill="1" applyBorder="1" applyAlignment="1">
      <alignment horizontal="center" vertical="center"/>
    </xf>
    <xf numFmtId="0" fontId="25" fillId="7" borderId="91" xfId="0" applyFont="1" applyFill="1" applyBorder="1" applyAlignment="1">
      <alignment horizontal="center" vertical="center"/>
    </xf>
    <xf numFmtId="0" fontId="25" fillId="7" borderId="57" xfId="0" applyFont="1" applyFill="1" applyBorder="1" applyAlignment="1">
      <alignment horizontal="center" vertical="center"/>
    </xf>
    <xf numFmtId="0" fontId="19" fillId="7" borderId="71" xfId="0" applyFont="1" applyFill="1" applyBorder="1" applyAlignment="1">
      <alignment horizontal="center" vertical="center" wrapText="1"/>
    </xf>
    <xf numFmtId="0" fontId="19" fillId="7" borderId="76" xfId="0" applyFont="1" applyFill="1" applyBorder="1" applyAlignment="1">
      <alignment horizontal="center" vertical="center" wrapText="1"/>
    </xf>
    <xf numFmtId="0" fontId="7" fillId="0" borderId="53" xfId="0" applyFont="1" applyBorder="1" applyAlignment="1">
      <alignment horizontal="center" vertical="center"/>
    </xf>
    <xf numFmtId="0" fontId="17" fillId="2" borderId="71" xfId="0" applyNumberFormat="1" applyFont="1" applyFill="1" applyBorder="1" applyAlignment="1" applyProtection="1">
      <alignment vertical="center"/>
    </xf>
    <xf numFmtId="0" fontId="17" fillId="2" borderId="76" xfId="0" applyNumberFormat="1" applyFont="1" applyFill="1" applyBorder="1" applyAlignment="1" applyProtection="1">
      <alignment vertical="center"/>
    </xf>
    <xf numFmtId="0" fontId="17" fillId="2" borderId="75" xfId="0" applyNumberFormat="1" applyFont="1" applyFill="1" applyBorder="1" applyAlignment="1" applyProtection="1">
      <alignment vertical="center"/>
    </xf>
    <xf numFmtId="0" fontId="17" fillId="2" borderId="81" xfId="0" applyNumberFormat="1" applyFont="1" applyFill="1" applyBorder="1" applyAlignment="1" applyProtection="1">
      <alignment vertical="center"/>
    </xf>
    <xf numFmtId="0" fontId="17" fillId="2" borderId="83" xfId="0" applyNumberFormat="1" applyFont="1" applyFill="1" applyBorder="1" applyAlignment="1" applyProtection="1">
      <alignment vertical="center"/>
    </xf>
    <xf numFmtId="0" fontId="17" fillId="2" borderId="82" xfId="0" applyNumberFormat="1" applyFont="1" applyFill="1" applyBorder="1" applyAlignment="1" applyProtection="1">
      <alignment vertical="center"/>
    </xf>
  </cellXfs>
  <cellStyles count="4">
    <cellStyle name="Čárka" xfId="3" builtinId="3"/>
    <cellStyle name="Hypertextový odkaz" xfId="2" builtinId="8"/>
    <cellStyle name="Normální" xfId="0" builtinId="0"/>
    <cellStyle name="Normální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zsmendelova.cz/" TargetMode="External"/><Relationship Id="rId1" Type="http://schemas.openxmlformats.org/officeDocument/2006/relationships/hyperlink" Target="mailto:skola@zsmendelova.cz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hyperlink" Target="mailto:kulhankovak@zsmendelova.cz" TargetMode="Externa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9:E41"/>
  <sheetViews>
    <sheetView workbookViewId="0">
      <selection activeCell="A28" sqref="A28"/>
    </sheetView>
  </sheetViews>
  <sheetFormatPr defaultColWidth="9.109375" defaultRowHeight="15.6" x14ac:dyDescent="0.3"/>
  <cols>
    <col min="1" max="1" width="37" style="3" customWidth="1"/>
    <col min="2" max="2" width="6" style="3" customWidth="1"/>
    <col min="3" max="5" width="14" style="3" customWidth="1"/>
    <col min="6" max="16384" width="9.109375" style="3"/>
  </cols>
  <sheetData>
    <row r="9" spans="1:5" ht="21" x14ac:dyDescent="0.3">
      <c r="A9" s="482" t="s">
        <v>305</v>
      </c>
      <c r="B9" s="482"/>
      <c r="C9" s="482"/>
      <c r="D9" s="482"/>
      <c r="E9" s="482"/>
    </row>
    <row r="19" spans="1:5" ht="46.2" x14ac:dyDescent="0.3">
      <c r="A19" s="483" t="s">
        <v>0</v>
      </c>
      <c r="B19" s="483"/>
      <c r="C19" s="483"/>
      <c r="D19" s="483"/>
      <c r="E19" s="483"/>
    </row>
    <row r="20" spans="1:5" ht="46.2" x14ac:dyDescent="0.3">
      <c r="A20" s="483" t="s">
        <v>292</v>
      </c>
      <c r="B20" s="483"/>
      <c r="C20" s="483"/>
      <c r="D20" s="483"/>
      <c r="E20" s="483"/>
    </row>
    <row r="33" spans="1:5" ht="16.2" thickBot="1" x14ac:dyDescent="0.35">
      <c r="A33" s="3" t="s">
        <v>1</v>
      </c>
    </row>
    <row r="34" spans="1:5" ht="15.75" customHeight="1" x14ac:dyDescent="0.3">
      <c r="A34" s="4" t="s">
        <v>2</v>
      </c>
      <c r="B34" s="484" t="s">
        <v>305</v>
      </c>
      <c r="C34" s="485"/>
      <c r="D34" s="485"/>
      <c r="E34" s="486"/>
    </row>
    <row r="35" spans="1:5" x14ac:dyDescent="0.3">
      <c r="A35" s="5" t="s">
        <v>3</v>
      </c>
      <c r="B35" s="495" t="s">
        <v>4</v>
      </c>
      <c r="C35" s="496"/>
      <c r="D35" s="496"/>
      <c r="E35" s="497"/>
    </row>
    <row r="36" spans="1:5" x14ac:dyDescent="0.3">
      <c r="A36" s="5" t="s">
        <v>5</v>
      </c>
      <c r="B36" s="490">
        <v>61388530</v>
      </c>
      <c r="C36" s="491"/>
      <c r="D36" s="491"/>
      <c r="E36" s="492"/>
    </row>
    <row r="37" spans="1:5" x14ac:dyDescent="0.3">
      <c r="A37" s="5" t="s">
        <v>6</v>
      </c>
      <c r="B37" s="494">
        <v>272088211</v>
      </c>
      <c r="C37" s="491"/>
      <c r="D37" s="491"/>
      <c r="E37" s="492"/>
    </row>
    <row r="38" spans="1:5" x14ac:dyDescent="0.3">
      <c r="A38" s="5" t="s">
        <v>7</v>
      </c>
      <c r="B38" s="493" t="s">
        <v>306</v>
      </c>
      <c r="C38" s="491"/>
      <c r="D38" s="491"/>
      <c r="E38" s="492"/>
    </row>
    <row r="39" spans="1:5" x14ac:dyDescent="0.3">
      <c r="A39" s="5" t="s">
        <v>8</v>
      </c>
      <c r="B39" s="493" t="s">
        <v>307</v>
      </c>
      <c r="C39" s="491"/>
      <c r="D39" s="491"/>
      <c r="E39" s="492"/>
    </row>
    <row r="40" spans="1:5" x14ac:dyDescent="0.3">
      <c r="A40" s="5" t="s">
        <v>9</v>
      </c>
      <c r="B40" s="490" t="s">
        <v>308</v>
      </c>
      <c r="C40" s="491"/>
      <c r="D40" s="491"/>
      <c r="E40" s="492"/>
    </row>
    <row r="41" spans="1:5" ht="16.2" thickBot="1" x14ac:dyDescent="0.35">
      <c r="A41" s="6" t="s">
        <v>10</v>
      </c>
      <c r="B41" s="487" t="s">
        <v>309</v>
      </c>
      <c r="C41" s="488"/>
      <c r="D41" s="488"/>
      <c r="E41" s="489"/>
    </row>
  </sheetData>
  <mergeCells count="11">
    <mergeCell ref="A9:E9"/>
    <mergeCell ref="A20:E20"/>
    <mergeCell ref="A19:E19"/>
    <mergeCell ref="B34:E34"/>
    <mergeCell ref="B41:E41"/>
    <mergeCell ref="B40:E40"/>
    <mergeCell ref="B39:E39"/>
    <mergeCell ref="B38:E38"/>
    <mergeCell ref="B37:E37"/>
    <mergeCell ref="B36:E36"/>
    <mergeCell ref="B35:E35"/>
  </mergeCells>
  <hyperlinks>
    <hyperlink ref="B38" r:id="rId1" xr:uid="{00000000-0004-0000-0000-000000000000}"/>
    <hyperlink ref="B39" r:id="rId2" xr:uid="{00000000-0004-0000-0000-000001000000}"/>
  </hyperlinks>
  <pageMargins left="0.70866141732283472" right="0.70866141732283472" top="0.78740157480314965" bottom="0.78740157480314965" header="0.31496062992125984" footer="0.31496062992125984"/>
  <pageSetup paperSize="9" fitToHeight="0" orientation="portrait" verticalDpi="300" r:id="rId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G54"/>
  <sheetViews>
    <sheetView topLeftCell="A49" workbookViewId="0">
      <selection activeCell="F40" sqref="F40"/>
    </sheetView>
  </sheetViews>
  <sheetFormatPr defaultRowHeight="14.4" x14ac:dyDescent="0.3"/>
  <cols>
    <col min="1" max="1" width="34.6640625" customWidth="1"/>
    <col min="2" max="2" width="63.6640625" customWidth="1"/>
  </cols>
  <sheetData>
    <row r="1" spans="1:7" x14ac:dyDescent="0.3">
      <c r="A1" s="159" t="s">
        <v>284</v>
      </c>
      <c r="B1" s="160"/>
      <c r="C1" s="161"/>
      <c r="D1" s="161"/>
      <c r="E1" s="161"/>
      <c r="F1" s="161"/>
      <c r="G1" s="161"/>
    </row>
    <row r="2" spans="1:7" ht="15" thickBot="1" x14ac:dyDescent="0.35">
      <c r="A2" s="162"/>
    </row>
    <row r="3" spans="1:7" ht="15" thickBot="1" x14ac:dyDescent="0.35">
      <c r="A3" s="163" t="s">
        <v>235</v>
      </c>
      <c r="B3" s="460"/>
    </row>
    <row r="4" spans="1:7" x14ac:dyDescent="0.3">
      <c r="A4" s="164" t="s">
        <v>188</v>
      </c>
      <c r="B4" s="459"/>
    </row>
    <row r="5" spans="1:7" x14ac:dyDescent="0.3">
      <c r="A5" s="155" t="s">
        <v>189</v>
      </c>
      <c r="B5" s="459" t="s">
        <v>412</v>
      </c>
    </row>
    <row r="6" spans="1:7" x14ac:dyDescent="0.3">
      <c r="A6" s="155" t="s">
        <v>190</v>
      </c>
      <c r="B6" s="459"/>
    </row>
    <row r="7" spans="1:7" x14ac:dyDescent="0.3">
      <c r="A7" s="155" t="s">
        <v>191</v>
      </c>
      <c r="B7" s="459" t="s">
        <v>414</v>
      </c>
    </row>
    <row r="8" spans="1:7" ht="15" thickBot="1" x14ac:dyDescent="0.35">
      <c r="A8" s="155" t="s">
        <v>192</v>
      </c>
      <c r="B8" s="459"/>
    </row>
    <row r="9" spans="1:7" ht="15" thickBot="1" x14ac:dyDescent="0.35">
      <c r="A9" s="165" t="s">
        <v>237</v>
      </c>
      <c r="B9" s="459"/>
    </row>
    <row r="10" spans="1:7" x14ac:dyDescent="0.3">
      <c r="A10" s="150" t="s">
        <v>238</v>
      </c>
      <c r="B10" s="459"/>
    </row>
    <row r="11" spans="1:7" x14ac:dyDescent="0.3">
      <c r="A11" s="151" t="s">
        <v>239</v>
      </c>
      <c r="B11" s="459"/>
    </row>
    <row r="12" spans="1:7" ht="15" thickBot="1" x14ac:dyDescent="0.35">
      <c r="A12" s="152" t="s">
        <v>240</v>
      </c>
      <c r="B12" s="459"/>
    </row>
    <row r="13" spans="1:7" ht="15" thickBot="1" x14ac:dyDescent="0.35">
      <c r="A13" s="153" t="s">
        <v>241</v>
      </c>
      <c r="B13" s="459"/>
    </row>
    <row r="14" spans="1:7" x14ac:dyDescent="0.3">
      <c r="A14" s="154" t="s">
        <v>242</v>
      </c>
      <c r="B14" s="459" t="s">
        <v>411</v>
      </c>
    </row>
    <row r="15" spans="1:7" x14ac:dyDescent="0.3">
      <c r="A15" s="155" t="s">
        <v>243</v>
      </c>
      <c r="B15" s="459"/>
    </row>
    <row r="16" spans="1:7" ht="15" thickBot="1" x14ac:dyDescent="0.35">
      <c r="A16" s="156" t="s">
        <v>244</v>
      </c>
      <c r="B16" s="459" t="s">
        <v>415</v>
      </c>
    </row>
    <row r="17" spans="1:2" x14ac:dyDescent="0.3">
      <c r="A17" s="153" t="s">
        <v>245</v>
      </c>
      <c r="B17" s="459"/>
    </row>
    <row r="18" spans="1:2" x14ac:dyDescent="0.3">
      <c r="A18" s="151" t="s">
        <v>246</v>
      </c>
      <c r="B18" s="459"/>
    </row>
    <row r="19" spans="1:2" ht="15" thickBot="1" x14ac:dyDescent="0.35">
      <c r="A19" s="166" t="s">
        <v>247</v>
      </c>
      <c r="B19" s="459"/>
    </row>
    <row r="20" spans="1:2" ht="15" thickBot="1" x14ac:dyDescent="0.35">
      <c r="A20" s="167" t="s">
        <v>248</v>
      </c>
      <c r="B20" s="459" t="s">
        <v>416</v>
      </c>
    </row>
    <row r="21" spans="1:2" ht="15" thickBot="1" x14ac:dyDescent="0.35">
      <c r="A21" s="167" t="s">
        <v>249</v>
      </c>
      <c r="B21" s="459"/>
    </row>
    <row r="22" spans="1:2" ht="15" thickBot="1" x14ac:dyDescent="0.35">
      <c r="A22" s="168" t="s">
        <v>251</v>
      </c>
      <c r="B22" s="459"/>
    </row>
    <row r="23" spans="1:2" x14ac:dyDescent="0.3">
      <c r="A23" s="154" t="s">
        <v>193</v>
      </c>
      <c r="B23" s="459"/>
    </row>
    <row r="24" spans="1:2" x14ac:dyDescent="0.3">
      <c r="A24" s="169" t="s">
        <v>252</v>
      </c>
      <c r="B24" s="459"/>
    </row>
    <row r="25" spans="1:2" x14ac:dyDescent="0.3">
      <c r="A25" s="170" t="s">
        <v>253</v>
      </c>
      <c r="B25" s="459"/>
    </row>
    <row r="26" spans="1:2" ht="15" thickBot="1" x14ac:dyDescent="0.35">
      <c r="A26" s="152" t="s">
        <v>254</v>
      </c>
      <c r="B26" s="459"/>
    </row>
    <row r="27" spans="1:2" x14ac:dyDescent="0.3">
      <c r="A27" s="154" t="s">
        <v>194</v>
      </c>
      <c r="B27" s="459"/>
    </row>
    <row r="28" spans="1:2" x14ac:dyDescent="0.3">
      <c r="A28" s="169" t="s">
        <v>195</v>
      </c>
      <c r="B28" s="459" t="s">
        <v>418</v>
      </c>
    </row>
    <row r="29" spans="1:2" x14ac:dyDescent="0.3">
      <c r="A29" s="170" t="s">
        <v>257</v>
      </c>
      <c r="B29" s="459" t="s">
        <v>417</v>
      </c>
    </row>
    <row r="30" spans="1:2" x14ac:dyDescent="0.3">
      <c r="A30" s="170" t="s">
        <v>259</v>
      </c>
      <c r="B30" s="459"/>
    </row>
    <row r="31" spans="1:2" ht="15" thickBot="1" x14ac:dyDescent="0.35">
      <c r="A31" s="171" t="s">
        <v>261</v>
      </c>
      <c r="B31" s="459"/>
    </row>
    <row r="32" spans="1:2" ht="15" thickBot="1" x14ac:dyDescent="0.35">
      <c r="A32" s="172" t="s">
        <v>196</v>
      </c>
      <c r="B32" s="459" t="s">
        <v>419</v>
      </c>
    </row>
    <row r="33" spans="1:2" ht="15" thickBot="1" x14ac:dyDescent="0.35">
      <c r="A33" s="172" t="s">
        <v>262</v>
      </c>
      <c r="B33" s="459"/>
    </row>
    <row r="34" spans="1:2" ht="15" thickBot="1" x14ac:dyDescent="0.35">
      <c r="A34" s="173" t="s">
        <v>263</v>
      </c>
      <c r="B34" s="462" t="s">
        <v>421</v>
      </c>
    </row>
    <row r="35" spans="1:2" x14ac:dyDescent="0.3">
      <c r="A35" s="150" t="s">
        <v>264</v>
      </c>
      <c r="B35" s="459"/>
    </row>
    <row r="36" spans="1:2" x14ac:dyDescent="0.3">
      <c r="A36" s="151" t="s">
        <v>265</v>
      </c>
      <c r="B36" s="459"/>
    </row>
    <row r="37" spans="1:2" x14ac:dyDescent="0.3">
      <c r="A37" s="174" t="s">
        <v>266</v>
      </c>
      <c r="B37" s="459"/>
    </row>
    <row r="38" spans="1:2" x14ac:dyDescent="0.3">
      <c r="A38" s="175" t="s">
        <v>267</v>
      </c>
      <c r="B38" s="459"/>
    </row>
    <row r="39" spans="1:2" ht="15" thickBot="1" x14ac:dyDescent="0.35">
      <c r="A39" s="176" t="s">
        <v>268</v>
      </c>
      <c r="B39" s="459"/>
    </row>
    <row r="40" spans="1:2" x14ac:dyDescent="0.3">
      <c r="A40" s="177" t="s">
        <v>270</v>
      </c>
      <c r="B40" s="459"/>
    </row>
    <row r="41" spans="1:2" ht="15" thickBot="1" x14ac:dyDescent="0.35">
      <c r="A41" s="178" t="s">
        <v>271</v>
      </c>
      <c r="B41" s="459"/>
    </row>
    <row r="42" spans="1:2" x14ac:dyDescent="0.3">
      <c r="A42" s="150" t="s">
        <v>272</v>
      </c>
      <c r="B42" s="459"/>
    </row>
    <row r="43" spans="1:2" x14ac:dyDescent="0.3">
      <c r="A43" s="151" t="s">
        <v>273</v>
      </c>
      <c r="B43" s="462" t="s">
        <v>423</v>
      </c>
    </row>
    <row r="44" spans="1:2" x14ac:dyDescent="0.3">
      <c r="A44" s="175" t="s">
        <v>274</v>
      </c>
      <c r="B44" s="459"/>
    </row>
    <row r="45" spans="1:2" ht="15" thickBot="1" x14ac:dyDescent="0.35">
      <c r="A45" s="152" t="s">
        <v>275</v>
      </c>
      <c r="B45" s="462" t="s">
        <v>424</v>
      </c>
    </row>
    <row r="46" spans="1:2" x14ac:dyDescent="0.3">
      <c r="A46" s="154" t="s">
        <v>277</v>
      </c>
      <c r="B46" s="459"/>
    </row>
    <row r="47" spans="1:2" x14ac:dyDescent="0.3">
      <c r="A47" s="169" t="s">
        <v>278</v>
      </c>
      <c r="B47" s="459"/>
    </row>
    <row r="48" spans="1:2" x14ac:dyDescent="0.3">
      <c r="A48" s="170" t="s">
        <v>279</v>
      </c>
      <c r="B48" s="459"/>
    </row>
    <row r="49" spans="1:2" ht="15" thickBot="1" x14ac:dyDescent="0.35">
      <c r="A49" s="179" t="s">
        <v>280</v>
      </c>
      <c r="B49" s="459"/>
    </row>
    <row r="50" spans="1:2" ht="15" thickBot="1" x14ac:dyDescent="0.35">
      <c r="A50" s="180" t="s">
        <v>197</v>
      </c>
      <c r="B50" s="459"/>
    </row>
    <row r="51" spans="1:2" ht="15" thickBot="1" x14ac:dyDescent="0.35">
      <c r="A51" s="181" t="s">
        <v>198</v>
      </c>
      <c r="B51" s="462" t="s">
        <v>425</v>
      </c>
    </row>
    <row r="52" spans="1:2" ht="15" thickBot="1" x14ac:dyDescent="0.35">
      <c r="A52" s="180" t="s">
        <v>281</v>
      </c>
      <c r="B52" s="459"/>
    </row>
    <row r="53" spans="1:2" ht="15" thickBot="1" x14ac:dyDescent="0.35">
      <c r="A53" s="182" t="s">
        <v>282</v>
      </c>
      <c r="B53" s="459"/>
    </row>
    <row r="54" spans="1:2" ht="21" thickBot="1" x14ac:dyDescent="0.35">
      <c r="A54" s="183" t="s">
        <v>283</v>
      </c>
      <c r="B54" s="461"/>
    </row>
  </sheetData>
  <pageMargins left="0.7" right="0.7" top="0.78740157499999996" bottom="0.78740157499999996" header="0.3" footer="0.3"/>
  <pageSetup paperSize="9" scale="90" fitToHeight="0" orientation="portrait" horizontalDpi="300" verticalDpi="300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C33"/>
  <sheetViews>
    <sheetView workbookViewId="0">
      <selection activeCell="C6" sqref="C6"/>
    </sheetView>
  </sheetViews>
  <sheetFormatPr defaultColWidth="9.109375" defaultRowHeight="14.4" x14ac:dyDescent="0.3"/>
  <cols>
    <col min="1" max="1" width="23.88671875" style="95" customWidth="1"/>
    <col min="2" max="2" width="17" style="95" customWidth="1"/>
    <col min="3" max="3" width="43" style="95" customWidth="1"/>
    <col min="4" max="16384" width="9.109375" style="95"/>
  </cols>
  <sheetData>
    <row r="1" spans="1:3" x14ac:dyDescent="0.3">
      <c r="A1" s="95" t="s">
        <v>208</v>
      </c>
    </row>
    <row r="3" spans="1:3" ht="18" x14ac:dyDescent="0.3">
      <c r="A3" s="586" t="s">
        <v>303</v>
      </c>
      <c r="B3" s="586"/>
      <c r="C3" s="586"/>
    </row>
    <row r="4" spans="1:3" x14ac:dyDescent="0.3">
      <c r="A4" s="96" t="s">
        <v>201</v>
      </c>
      <c r="B4" s="97" t="s">
        <v>202</v>
      </c>
      <c r="C4" s="98" t="s">
        <v>203</v>
      </c>
    </row>
    <row r="5" spans="1:3" x14ac:dyDescent="0.3">
      <c r="A5" s="99" t="s">
        <v>204</v>
      </c>
      <c r="B5" s="100">
        <f>SUM(B6:B12)</f>
        <v>1390286.86</v>
      </c>
      <c r="C5" s="101"/>
    </row>
    <row r="6" spans="1:3" x14ac:dyDescent="0.3">
      <c r="A6" s="102" t="s">
        <v>66</v>
      </c>
      <c r="B6" s="421">
        <v>315547</v>
      </c>
      <c r="C6" s="101" t="s">
        <v>333</v>
      </c>
    </row>
    <row r="7" spans="1:3" x14ac:dyDescent="0.3">
      <c r="A7" s="104"/>
      <c r="B7" s="421">
        <v>1059312.1200000001</v>
      </c>
      <c r="C7" s="101" t="s">
        <v>341</v>
      </c>
    </row>
    <row r="8" spans="1:3" x14ac:dyDescent="0.3">
      <c r="A8" s="104"/>
      <c r="B8" s="421">
        <v>15427.74</v>
      </c>
      <c r="C8" s="101" t="s">
        <v>334</v>
      </c>
    </row>
    <row r="9" spans="1:3" x14ac:dyDescent="0.3">
      <c r="A9" s="104"/>
      <c r="B9" s="103"/>
      <c r="C9" s="101"/>
    </row>
    <row r="10" spans="1:3" x14ac:dyDescent="0.3">
      <c r="A10" s="104"/>
      <c r="B10" s="103"/>
      <c r="C10" s="101"/>
    </row>
    <row r="11" spans="1:3" x14ac:dyDescent="0.3">
      <c r="A11" s="104"/>
      <c r="B11" s="103"/>
      <c r="C11" s="101"/>
    </row>
    <row r="12" spans="1:3" x14ac:dyDescent="0.3">
      <c r="A12" s="105"/>
      <c r="B12" s="103"/>
      <c r="C12" s="101"/>
    </row>
    <row r="13" spans="1:3" x14ac:dyDescent="0.3">
      <c r="A13" s="104"/>
      <c r="B13" s="106"/>
      <c r="C13" s="107"/>
    </row>
    <row r="14" spans="1:3" x14ac:dyDescent="0.3">
      <c r="A14" s="99" t="s">
        <v>205</v>
      </c>
      <c r="B14" s="100">
        <f>SUM(B15:B20)</f>
        <v>1501361</v>
      </c>
      <c r="C14" s="101"/>
    </row>
    <row r="15" spans="1:3" x14ac:dyDescent="0.3">
      <c r="A15" s="102" t="s">
        <v>66</v>
      </c>
      <c r="B15" s="421">
        <v>1393451</v>
      </c>
      <c r="C15" s="101" t="s">
        <v>335</v>
      </c>
    </row>
    <row r="16" spans="1:3" x14ac:dyDescent="0.3">
      <c r="A16" s="104"/>
      <c r="B16" s="421">
        <v>107910</v>
      </c>
      <c r="C16" s="101" t="s">
        <v>340</v>
      </c>
    </row>
    <row r="17" spans="1:3" x14ac:dyDescent="0.3">
      <c r="A17" s="104"/>
      <c r="B17" s="103"/>
      <c r="C17" s="101"/>
    </row>
    <row r="18" spans="1:3" x14ac:dyDescent="0.3">
      <c r="A18" s="104"/>
      <c r="B18" s="103"/>
      <c r="C18" s="101"/>
    </row>
    <row r="19" spans="1:3" x14ac:dyDescent="0.3">
      <c r="A19" s="104"/>
      <c r="B19" s="103"/>
      <c r="C19" s="101"/>
    </row>
    <row r="20" spans="1:3" x14ac:dyDescent="0.3">
      <c r="A20" s="105"/>
      <c r="B20" s="103"/>
      <c r="C20" s="101"/>
    </row>
    <row r="21" spans="1:3" x14ac:dyDescent="0.3">
      <c r="A21" s="104"/>
      <c r="B21" s="106"/>
      <c r="C21" s="107"/>
    </row>
    <row r="22" spans="1:3" x14ac:dyDescent="0.3">
      <c r="A22" s="99" t="s">
        <v>206</v>
      </c>
      <c r="B22" s="100">
        <f>SUM(B23:B26)</f>
        <v>26463</v>
      </c>
      <c r="C22" s="101"/>
    </row>
    <row r="23" spans="1:3" x14ac:dyDescent="0.3">
      <c r="A23" s="102" t="s">
        <v>66</v>
      </c>
      <c r="B23" s="421">
        <v>26463</v>
      </c>
      <c r="C23" s="101" t="s">
        <v>339</v>
      </c>
    </row>
    <row r="24" spans="1:3" x14ac:dyDescent="0.3">
      <c r="A24" s="104"/>
      <c r="B24" s="103"/>
      <c r="C24" s="101"/>
    </row>
    <row r="25" spans="1:3" x14ac:dyDescent="0.3">
      <c r="A25" s="104"/>
      <c r="B25" s="103"/>
      <c r="C25" s="101"/>
    </row>
    <row r="26" spans="1:3" x14ac:dyDescent="0.3">
      <c r="A26" s="105"/>
      <c r="B26" s="103"/>
      <c r="C26" s="101"/>
    </row>
    <row r="27" spans="1:3" x14ac:dyDescent="0.3">
      <c r="A27" s="104"/>
      <c r="B27" s="106"/>
      <c r="C27" s="107"/>
    </row>
    <row r="28" spans="1:3" x14ac:dyDescent="0.3">
      <c r="A28" s="99" t="s">
        <v>207</v>
      </c>
      <c r="B28" s="100">
        <f>SUM(B29:B33)</f>
        <v>285063</v>
      </c>
      <c r="C28" s="101"/>
    </row>
    <row r="29" spans="1:3" x14ac:dyDescent="0.3">
      <c r="A29" s="102" t="s">
        <v>66</v>
      </c>
      <c r="B29" s="421">
        <v>57469</v>
      </c>
      <c r="C29" s="101" t="s">
        <v>336</v>
      </c>
    </row>
    <row r="30" spans="1:3" x14ac:dyDescent="0.3">
      <c r="A30" s="104"/>
      <c r="B30" s="421">
        <v>192594</v>
      </c>
      <c r="C30" s="101" t="s">
        <v>337</v>
      </c>
    </row>
    <row r="31" spans="1:3" x14ac:dyDescent="0.3">
      <c r="A31" s="104"/>
      <c r="B31" s="421">
        <v>35000</v>
      </c>
      <c r="C31" s="101" t="s">
        <v>338</v>
      </c>
    </row>
    <row r="32" spans="1:3" x14ac:dyDescent="0.3">
      <c r="A32" s="104"/>
      <c r="B32" s="103"/>
      <c r="C32" s="101"/>
    </row>
    <row r="33" spans="1:3" ht="15" thickBot="1" x14ac:dyDescent="0.35">
      <c r="A33" s="108"/>
      <c r="B33" s="109"/>
      <c r="C33" s="110"/>
    </row>
  </sheetData>
  <mergeCells count="1">
    <mergeCell ref="A3:C3"/>
  </mergeCells>
  <pageMargins left="0.7" right="0.7" top="0.78740157499999996" bottom="0.78740157499999996" header="0.3" footer="0.3"/>
  <pageSetup paperSize="9" orientation="portrait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28"/>
  <sheetViews>
    <sheetView topLeftCell="A4" workbookViewId="0">
      <selection activeCell="B26" sqref="B26"/>
    </sheetView>
  </sheetViews>
  <sheetFormatPr defaultColWidth="9.109375" defaultRowHeight="14.4" x14ac:dyDescent="0.3"/>
  <cols>
    <col min="1" max="1" width="11.88671875" style="52" customWidth="1"/>
    <col min="2" max="2" width="37.109375" style="52" customWidth="1"/>
    <col min="3" max="5" width="20.33203125" style="52" customWidth="1"/>
    <col min="6" max="16384" width="9.109375" style="52"/>
  </cols>
  <sheetData>
    <row r="1" spans="1:5" x14ac:dyDescent="0.3">
      <c r="A1" s="52" t="s">
        <v>209</v>
      </c>
    </row>
    <row r="4" spans="1:5" ht="18" x14ac:dyDescent="0.3">
      <c r="A4" s="586" t="s">
        <v>304</v>
      </c>
      <c r="B4" s="586"/>
      <c r="C4" s="586"/>
      <c r="D4" s="586"/>
      <c r="E4" s="586"/>
    </row>
    <row r="5" spans="1:5" ht="15" thickBot="1" x14ac:dyDescent="0.35">
      <c r="A5" s="114"/>
      <c r="B5" s="114"/>
      <c r="C5" s="114"/>
      <c r="D5" s="114"/>
      <c r="E5" s="115" t="s">
        <v>210</v>
      </c>
    </row>
    <row r="6" spans="1:5" ht="63.75" customHeight="1" thickBot="1" x14ac:dyDescent="0.35">
      <c r="A6" s="111" t="s">
        <v>211</v>
      </c>
      <c r="B6" s="112" t="s">
        <v>212</v>
      </c>
      <c r="C6" s="113" t="s">
        <v>290</v>
      </c>
      <c r="D6" s="113" t="s">
        <v>291</v>
      </c>
      <c r="E6" s="113" t="s">
        <v>213</v>
      </c>
    </row>
    <row r="7" spans="1:5" ht="15" thickBot="1" x14ac:dyDescent="0.35">
      <c r="A7" s="116" t="s">
        <v>214</v>
      </c>
      <c r="B7" s="112" t="s">
        <v>215</v>
      </c>
      <c r="C7" s="112">
        <v>1</v>
      </c>
      <c r="D7" s="112">
        <v>2</v>
      </c>
      <c r="E7" s="112" t="s">
        <v>216</v>
      </c>
    </row>
    <row r="8" spans="1:5" ht="15" thickBot="1" x14ac:dyDescent="0.35">
      <c r="A8" s="117"/>
      <c r="B8" s="118" t="s">
        <v>217</v>
      </c>
      <c r="C8" s="119">
        <f>SUM(C10+C15+C16+C18+C19)</f>
        <v>65565827</v>
      </c>
      <c r="D8" s="119">
        <f>SUM(D10+D15+D16+D18+D19)</f>
        <v>65565827</v>
      </c>
      <c r="E8" s="119">
        <f>SUM(E10+E15+E16+E18+E19)</f>
        <v>0</v>
      </c>
    </row>
    <row r="9" spans="1:5" ht="15" customHeight="1" thickBot="1" x14ac:dyDescent="0.35">
      <c r="A9" s="120"/>
      <c r="B9" s="587" t="s">
        <v>218</v>
      </c>
      <c r="C9" s="588"/>
      <c r="D9" s="588"/>
      <c r="E9" s="589"/>
    </row>
    <row r="10" spans="1:5" ht="15" customHeight="1" x14ac:dyDescent="0.3">
      <c r="A10" s="121">
        <v>33353</v>
      </c>
      <c r="B10" s="122" t="s">
        <v>219</v>
      </c>
      <c r="C10" s="123">
        <f>SUM(C12+C13+C14)</f>
        <v>65320046</v>
      </c>
      <c r="D10" s="123">
        <f>SUM(D12+D13+D14)</f>
        <v>65320046</v>
      </c>
      <c r="E10" s="124">
        <f>SUM(C10-D10)</f>
        <v>0</v>
      </c>
    </row>
    <row r="11" spans="1:5" ht="15" customHeight="1" x14ac:dyDescent="0.3">
      <c r="A11" s="125"/>
      <c r="B11" s="590"/>
      <c r="C11" s="591"/>
      <c r="D11" s="591"/>
      <c r="E11" s="592"/>
    </row>
    <row r="12" spans="1:5" ht="15" customHeight="1" x14ac:dyDescent="0.3">
      <c r="A12" s="126"/>
      <c r="B12" s="127" t="s">
        <v>220</v>
      </c>
      <c r="C12" s="417">
        <v>47567921</v>
      </c>
      <c r="D12" s="417">
        <v>47567921</v>
      </c>
      <c r="E12" s="413">
        <f>C12-D12</f>
        <v>0</v>
      </c>
    </row>
    <row r="13" spans="1:5" ht="15" customHeight="1" x14ac:dyDescent="0.3">
      <c r="A13" s="126"/>
      <c r="B13" s="128" t="s">
        <v>221</v>
      </c>
      <c r="C13" s="418">
        <v>118000</v>
      </c>
      <c r="D13" s="418">
        <v>118000</v>
      </c>
      <c r="E13" s="413">
        <f>C13-D13</f>
        <v>0</v>
      </c>
    </row>
    <row r="14" spans="1:5" ht="15" customHeight="1" thickBot="1" x14ac:dyDescent="0.35">
      <c r="A14" s="129"/>
      <c r="B14" s="130" t="s">
        <v>222</v>
      </c>
      <c r="C14" s="419">
        <v>17634125</v>
      </c>
      <c r="D14" s="420">
        <v>17634125</v>
      </c>
      <c r="E14" s="414">
        <f>C14-D14</f>
        <v>0</v>
      </c>
    </row>
    <row r="15" spans="1:5" s="133" customFormat="1" ht="32.1" customHeight="1" thickBot="1" x14ac:dyDescent="0.35">
      <c r="A15" s="121">
        <v>33351</v>
      </c>
      <c r="B15" s="122" t="s">
        <v>330</v>
      </c>
      <c r="C15" s="123">
        <v>81781</v>
      </c>
      <c r="D15" s="124">
        <v>81781</v>
      </c>
      <c r="E15" s="132">
        <f>SUM(C15-D15)</f>
        <v>0</v>
      </c>
    </row>
    <row r="16" spans="1:5" s="133" customFormat="1" ht="42.6" customHeight="1" thickBot="1" x14ac:dyDescent="0.35">
      <c r="A16" s="121">
        <v>33088</v>
      </c>
      <c r="B16" s="122" t="s">
        <v>329</v>
      </c>
      <c r="C16" s="131">
        <v>164000</v>
      </c>
      <c r="D16" s="119">
        <v>164000</v>
      </c>
      <c r="E16" s="132">
        <f>SUM(C16-D16)</f>
        <v>0</v>
      </c>
    </row>
    <row r="17" spans="1:5" ht="15" customHeight="1" thickBot="1" x14ac:dyDescent="0.35">
      <c r="A17" s="134"/>
      <c r="B17" s="135"/>
      <c r="C17" s="136"/>
      <c r="D17" s="136"/>
      <c r="E17" s="132">
        <f>SUM(C17-D17)</f>
        <v>0</v>
      </c>
    </row>
    <row r="18" spans="1:5" ht="15" customHeight="1" thickBot="1" x14ac:dyDescent="0.35">
      <c r="A18" s="134"/>
      <c r="B18" s="135"/>
      <c r="C18" s="136"/>
      <c r="D18" s="136"/>
      <c r="E18" s="132">
        <f>SUM(C18-D18)</f>
        <v>0</v>
      </c>
    </row>
    <row r="19" spans="1:5" ht="15" customHeight="1" thickBot="1" x14ac:dyDescent="0.35">
      <c r="A19" s="134"/>
      <c r="B19" s="135"/>
      <c r="C19" s="136"/>
      <c r="D19" s="136"/>
      <c r="E19" s="132">
        <f>SUM(C19-D19)</f>
        <v>0</v>
      </c>
    </row>
    <row r="20" spans="1:5" ht="15" customHeight="1" x14ac:dyDescent="0.3">
      <c r="A20" s="137"/>
      <c r="B20" s="137"/>
      <c r="C20" s="137"/>
      <c r="D20" s="137"/>
      <c r="E20" s="137"/>
    </row>
    <row r="21" spans="1:5" ht="15" customHeight="1" x14ac:dyDescent="0.3">
      <c r="A21" s="137"/>
      <c r="B21" s="137"/>
      <c r="C21" s="137"/>
      <c r="D21" s="137"/>
      <c r="E21" s="137"/>
    </row>
    <row r="22" spans="1:5" ht="15" customHeight="1" x14ac:dyDescent="0.3">
      <c r="A22" s="138"/>
      <c r="B22" s="138"/>
      <c r="C22" s="138"/>
      <c r="D22" s="138"/>
      <c r="E22" s="138"/>
    </row>
    <row r="23" spans="1:5" ht="15" customHeight="1" x14ac:dyDescent="0.3">
      <c r="A23" s="138" t="s">
        <v>223</v>
      </c>
      <c r="B23" s="139" t="s">
        <v>331</v>
      </c>
      <c r="C23" s="138" t="s">
        <v>224</v>
      </c>
      <c r="D23" s="140"/>
      <c r="E23" s="138"/>
    </row>
    <row r="24" spans="1:5" ht="15" customHeight="1" x14ac:dyDescent="0.3">
      <c r="A24" s="141" t="s">
        <v>225</v>
      </c>
      <c r="B24" s="463">
        <v>45695</v>
      </c>
      <c r="C24" s="142"/>
      <c r="D24" s="140"/>
      <c r="E24" s="138"/>
    </row>
    <row r="25" spans="1:5" ht="15" customHeight="1" x14ac:dyDescent="0.3">
      <c r="A25" s="138" t="s">
        <v>7</v>
      </c>
      <c r="B25" s="415" t="s">
        <v>332</v>
      </c>
      <c r="C25" s="143"/>
      <c r="D25" s="138"/>
      <c r="E25" s="138"/>
    </row>
    <row r="26" spans="1:5" ht="15" customHeight="1" x14ac:dyDescent="0.25">
      <c r="A26" s="138" t="s">
        <v>226</v>
      </c>
      <c r="B26" s="416">
        <v>272088225</v>
      </c>
      <c r="C26" s="142"/>
      <c r="D26" s="138"/>
      <c r="E26" s="138"/>
    </row>
    <row r="27" spans="1:5" ht="15" customHeight="1" x14ac:dyDescent="0.3">
      <c r="A27" s="138"/>
      <c r="B27" s="138"/>
      <c r="C27" s="142"/>
      <c r="D27" s="138"/>
      <c r="E27" s="138"/>
    </row>
    <row r="28" spans="1:5" x14ac:dyDescent="0.3">
      <c r="A28" s="138"/>
      <c r="B28" s="138"/>
      <c r="C28" s="143"/>
      <c r="D28" s="138"/>
      <c r="E28" s="138"/>
    </row>
  </sheetData>
  <mergeCells count="3">
    <mergeCell ref="A4:E4"/>
    <mergeCell ref="B9:E9"/>
    <mergeCell ref="B11:E11"/>
  </mergeCells>
  <hyperlinks>
    <hyperlink ref="B25" r:id="rId1" xr:uid="{00000000-0004-0000-0B00-000000000000}"/>
  </hyperlinks>
  <pageMargins left="0.7" right="0.7" top="0.78740157499999996" bottom="0.78740157499999996" header="0.3" footer="0.3"/>
  <pageSetup paperSize="9" scale="79" fitToHeight="0" orientation="portrait" horizontalDpi="300" verticalDpi="300"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6"/>
  <sheetViews>
    <sheetView topLeftCell="A4" workbookViewId="0">
      <selection activeCell="D37" sqref="D37:D38"/>
    </sheetView>
  </sheetViews>
  <sheetFormatPr defaultColWidth="9.109375" defaultRowHeight="14.4" x14ac:dyDescent="0.3"/>
  <cols>
    <col min="1" max="1" width="96.33203125" style="95" customWidth="1"/>
    <col min="2" max="16384" width="9.109375" style="95"/>
  </cols>
  <sheetData>
    <row r="1" spans="1:1" x14ac:dyDescent="0.3">
      <c r="A1" s="95" t="s">
        <v>176</v>
      </c>
    </row>
    <row r="3" spans="1:1" ht="18" x14ac:dyDescent="0.3">
      <c r="A3" s="144" t="s">
        <v>410</v>
      </c>
    </row>
    <row r="4" spans="1:1" ht="15" customHeight="1" x14ac:dyDescent="0.3">
      <c r="A4" s="144"/>
    </row>
    <row r="5" spans="1:1" x14ac:dyDescent="0.3">
      <c r="A5" s="95" t="s">
        <v>227</v>
      </c>
    </row>
    <row r="6" spans="1:1" x14ac:dyDescent="0.3">
      <c r="A6" s="52" t="s">
        <v>426</v>
      </c>
    </row>
  </sheetData>
  <pageMargins left="0.7" right="0.7" top="0.78740157499999996" bottom="0.78740157499999996" header="0.3" footer="0.3"/>
  <pageSetup paperSize="9" orientation="portrait" horizontalDpi="300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6FB9CC-CACB-4DDC-9DB8-941730625DF4}">
  <dimension ref="A1:I48"/>
  <sheetViews>
    <sheetView workbookViewId="0">
      <selection activeCell="K38" sqref="K38"/>
    </sheetView>
  </sheetViews>
  <sheetFormatPr defaultColWidth="13.33203125" defaultRowHeight="14.4" x14ac:dyDescent="0.3"/>
  <cols>
    <col min="1" max="1" width="12.44140625" customWidth="1"/>
    <col min="2" max="2" width="3.88671875" customWidth="1"/>
    <col min="3" max="3" width="10.109375" customWidth="1"/>
    <col min="4" max="4" width="5" customWidth="1"/>
    <col min="5" max="5" width="29.6640625" customWidth="1"/>
    <col min="6" max="6" width="10.109375" style="466" customWidth="1"/>
    <col min="7" max="7" width="37.33203125" customWidth="1"/>
    <col min="8" max="8" width="8" customWidth="1"/>
    <col min="9" max="9" width="6.6640625" customWidth="1"/>
  </cols>
  <sheetData>
    <row r="1" spans="1:9" x14ac:dyDescent="0.3">
      <c r="A1" t="s">
        <v>444</v>
      </c>
    </row>
    <row r="3" spans="1:9" ht="18.75" customHeight="1" x14ac:dyDescent="0.3">
      <c r="A3" s="470" t="s">
        <v>445</v>
      </c>
      <c r="B3" s="470" t="s">
        <v>446</v>
      </c>
      <c r="C3" s="470" t="s">
        <v>447</v>
      </c>
      <c r="D3" s="470" t="s">
        <v>448</v>
      </c>
      <c r="E3" s="470" t="s">
        <v>449</v>
      </c>
      <c r="F3" s="471" t="s">
        <v>202</v>
      </c>
      <c r="G3" s="470" t="s">
        <v>450</v>
      </c>
      <c r="H3" s="470" t="s">
        <v>451</v>
      </c>
      <c r="I3" s="470" t="s">
        <v>452</v>
      </c>
    </row>
    <row r="4" spans="1:9" x14ac:dyDescent="0.3">
      <c r="A4" s="467" t="s">
        <v>453</v>
      </c>
      <c r="B4" s="467">
        <v>550</v>
      </c>
      <c r="C4" s="468">
        <v>45593</v>
      </c>
      <c r="D4" s="467">
        <v>1833</v>
      </c>
      <c r="E4" s="467" t="s">
        <v>454</v>
      </c>
      <c r="F4" s="473">
        <v>7755</v>
      </c>
      <c r="G4" s="467" t="s">
        <v>455</v>
      </c>
      <c r="H4" s="467">
        <v>511112</v>
      </c>
      <c r="I4" s="467">
        <v>321020</v>
      </c>
    </row>
    <row r="5" spans="1:9" x14ac:dyDescent="0.3">
      <c r="A5" s="467" t="s">
        <v>453</v>
      </c>
      <c r="B5" s="467">
        <v>550</v>
      </c>
      <c r="C5" s="468">
        <v>45530</v>
      </c>
      <c r="D5" s="467">
        <v>1310</v>
      </c>
      <c r="E5" s="467" t="s">
        <v>454</v>
      </c>
      <c r="F5" s="473">
        <v>6050</v>
      </c>
      <c r="G5" s="467" t="s">
        <v>456</v>
      </c>
      <c r="H5" s="467">
        <v>511112</v>
      </c>
      <c r="I5" s="467">
        <v>321020</v>
      </c>
    </row>
    <row r="6" spans="1:9" x14ac:dyDescent="0.3">
      <c r="A6" s="467" t="s">
        <v>453</v>
      </c>
      <c r="B6" s="467">
        <v>550</v>
      </c>
      <c r="C6" s="468">
        <v>45554</v>
      </c>
      <c r="D6" s="467">
        <v>1563</v>
      </c>
      <c r="E6" s="467" t="s">
        <v>457</v>
      </c>
      <c r="F6" s="473">
        <v>43200</v>
      </c>
      <c r="G6" s="467" t="s">
        <v>458</v>
      </c>
      <c r="H6" s="467">
        <v>511112</v>
      </c>
      <c r="I6" s="467">
        <v>321020</v>
      </c>
    </row>
    <row r="7" spans="1:9" x14ac:dyDescent="0.3">
      <c r="A7" s="467" t="s">
        <v>453</v>
      </c>
      <c r="B7" s="467">
        <v>550</v>
      </c>
      <c r="C7" s="468">
        <v>45538</v>
      </c>
      <c r="D7" s="467">
        <v>1378</v>
      </c>
      <c r="E7" s="467" t="s">
        <v>459</v>
      </c>
      <c r="F7" s="473">
        <v>8600</v>
      </c>
      <c r="G7" s="467" t="s">
        <v>460</v>
      </c>
      <c r="H7" s="467">
        <v>511112</v>
      </c>
      <c r="I7" s="467">
        <v>321020</v>
      </c>
    </row>
    <row r="8" spans="1:9" x14ac:dyDescent="0.3">
      <c r="A8" s="467" t="s">
        <v>453</v>
      </c>
      <c r="B8" s="467">
        <v>550</v>
      </c>
      <c r="C8" s="468">
        <v>45390</v>
      </c>
      <c r="D8" s="467">
        <v>553</v>
      </c>
      <c r="E8" s="467" t="s">
        <v>461</v>
      </c>
      <c r="F8" s="473">
        <v>1500</v>
      </c>
      <c r="G8" s="467" t="s">
        <v>462</v>
      </c>
      <c r="H8" s="467">
        <v>511112</v>
      </c>
      <c r="I8" s="467">
        <v>321020</v>
      </c>
    </row>
    <row r="9" spans="1:9" x14ac:dyDescent="0.3">
      <c r="A9" s="467" t="s">
        <v>453</v>
      </c>
      <c r="B9" s="467">
        <v>550</v>
      </c>
      <c r="C9" s="468">
        <v>45386</v>
      </c>
      <c r="D9" s="467">
        <v>516</v>
      </c>
      <c r="E9" s="467" t="s">
        <v>463</v>
      </c>
      <c r="F9" s="473">
        <v>10500</v>
      </c>
      <c r="G9" s="467" t="s">
        <v>464</v>
      </c>
      <c r="H9" s="467">
        <v>511112</v>
      </c>
      <c r="I9" s="467">
        <v>321020</v>
      </c>
    </row>
    <row r="10" spans="1:9" x14ac:dyDescent="0.3">
      <c r="A10" s="467" t="s">
        <v>453</v>
      </c>
      <c r="B10" s="467">
        <v>550</v>
      </c>
      <c r="C10" s="468">
        <v>45352</v>
      </c>
      <c r="D10" s="467">
        <v>321</v>
      </c>
      <c r="E10" s="467" t="s">
        <v>463</v>
      </c>
      <c r="F10" s="473">
        <v>4480</v>
      </c>
      <c r="G10" s="467" t="s">
        <v>465</v>
      </c>
      <c r="H10" s="467">
        <v>511112</v>
      </c>
      <c r="I10" s="467">
        <v>321020</v>
      </c>
    </row>
    <row r="11" spans="1:9" x14ac:dyDescent="0.3">
      <c r="A11" s="467" t="s">
        <v>453</v>
      </c>
      <c r="B11" s="467">
        <v>550</v>
      </c>
      <c r="C11" s="468">
        <v>45362</v>
      </c>
      <c r="D11" s="467">
        <v>382</v>
      </c>
      <c r="E11" s="467" t="s">
        <v>466</v>
      </c>
      <c r="F11" s="473">
        <v>28658</v>
      </c>
      <c r="G11" s="467" t="s">
        <v>467</v>
      </c>
      <c r="H11" s="467">
        <v>511112</v>
      </c>
      <c r="I11" s="467">
        <v>321020</v>
      </c>
    </row>
    <row r="12" spans="1:9" x14ac:dyDescent="0.3">
      <c r="A12" s="467" t="s">
        <v>453</v>
      </c>
      <c r="B12" s="467">
        <v>550</v>
      </c>
      <c r="C12" s="468">
        <v>45362</v>
      </c>
      <c r="D12" s="467">
        <v>383</v>
      </c>
      <c r="E12" s="467" t="s">
        <v>463</v>
      </c>
      <c r="F12" s="473">
        <v>28250</v>
      </c>
      <c r="G12" s="467" t="s">
        <v>468</v>
      </c>
      <c r="H12" s="467">
        <v>511112</v>
      </c>
      <c r="I12" s="467">
        <v>321020</v>
      </c>
    </row>
    <row r="13" spans="1:9" x14ac:dyDescent="0.3">
      <c r="A13" s="467" t="s">
        <v>453</v>
      </c>
      <c r="B13" s="467">
        <v>550</v>
      </c>
      <c r="C13" s="468">
        <v>45376</v>
      </c>
      <c r="D13" s="467">
        <v>458</v>
      </c>
      <c r="E13" s="467" t="s">
        <v>469</v>
      </c>
      <c r="F13" s="473">
        <v>2700</v>
      </c>
      <c r="G13" s="467" t="s">
        <v>470</v>
      </c>
      <c r="H13" s="467">
        <v>511112</v>
      </c>
      <c r="I13" s="467">
        <v>321020</v>
      </c>
    </row>
    <row r="14" spans="1:9" x14ac:dyDescent="0.3">
      <c r="A14" s="467" t="s">
        <v>453</v>
      </c>
      <c r="B14" s="467">
        <v>550</v>
      </c>
      <c r="C14" s="468">
        <v>45441</v>
      </c>
      <c r="D14" s="467">
        <v>866</v>
      </c>
      <c r="E14" s="467" t="s">
        <v>471</v>
      </c>
      <c r="F14" s="473">
        <v>4200</v>
      </c>
      <c r="G14" s="467" t="s">
        <v>472</v>
      </c>
      <c r="H14" s="467">
        <v>511112</v>
      </c>
      <c r="I14" s="467">
        <v>321020</v>
      </c>
    </row>
    <row r="15" spans="1:9" x14ac:dyDescent="0.3">
      <c r="A15" s="467" t="s">
        <v>453</v>
      </c>
      <c r="B15" s="467">
        <v>550</v>
      </c>
      <c r="C15" s="468">
        <v>45546</v>
      </c>
      <c r="D15" s="467">
        <v>1452</v>
      </c>
      <c r="E15" s="467" t="s">
        <v>469</v>
      </c>
      <c r="F15" s="473">
        <v>46789</v>
      </c>
      <c r="G15" s="467" t="s">
        <v>473</v>
      </c>
      <c r="H15" s="467">
        <v>511112</v>
      </c>
      <c r="I15" s="467">
        <v>321020</v>
      </c>
    </row>
    <row r="16" spans="1:9" x14ac:dyDescent="0.3">
      <c r="A16" s="467" t="s">
        <v>453</v>
      </c>
      <c r="B16" s="467">
        <v>550</v>
      </c>
      <c r="C16" s="468">
        <v>45574</v>
      </c>
      <c r="D16" s="467">
        <v>1736</v>
      </c>
      <c r="E16" s="467" t="s">
        <v>471</v>
      </c>
      <c r="F16" s="473">
        <v>10200</v>
      </c>
      <c r="G16" s="467" t="s">
        <v>472</v>
      </c>
      <c r="H16" s="467">
        <v>511112</v>
      </c>
      <c r="I16" s="467">
        <v>321020</v>
      </c>
    </row>
    <row r="17" spans="1:9" x14ac:dyDescent="0.3">
      <c r="A17" s="467" t="s">
        <v>453</v>
      </c>
      <c r="B17" s="467">
        <v>550</v>
      </c>
      <c r="C17" s="468">
        <v>45579</v>
      </c>
      <c r="D17" s="467">
        <v>1790</v>
      </c>
      <c r="E17" s="467" t="s">
        <v>463</v>
      </c>
      <c r="F17" s="473">
        <v>3450</v>
      </c>
      <c r="G17" s="467" t="s">
        <v>474</v>
      </c>
      <c r="H17" s="467">
        <v>511112</v>
      </c>
      <c r="I17" s="467">
        <v>321020</v>
      </c>
    </row>
    <row r="18" spans="1:9" x14ac:dyDescent="0.3">
      <c r="A18" s="467" t="s">
        <v>453</v>
      </c>
      <c r="B18" s="467">
        <v>550</v>
      </c>
      <c r="C18" s="468">
        <v>45474</v>
      </c>
      <c r="D18" s="467">
        <v>1023</v>
      </c>
      <c r="E18" s="467" t="s">
        <v>463</v>
      </c>
      <c r="F18" s="473">
        <v>2600</v>
      </c>
      <c r="G18" s="467" t="s">
        <v>475</v>
      </c>
      <c r="H18" s="467">
        <v>511112</v>
      </c>
      <c r="I18" s="467">
        <v>321020</v>
      </c>
    </row>
    <row r="19" spans="1:9" x14ac:dyDescent="0.3">
      <c r="A19" s="467" t="s">
        <v>453</v>
      </c>
      <c r="B19" s="467">
        <v>550</v>
      </c>
      <c r="C19" s="468">
        <v>45474</v>
      </c>
      <c r="D19" s="467">
        <v>1022</v>
      </c>
      <c r="E19" s="467" t="s">
        <v>463</v>
      </c>
      <c r="F19" s="473">
        <v>2450</v>
      </c>
      <c r="G19" s="467" t="s">
        <v>476</v>
      </c>
      <c r="H19" s="467">
        <v>511112</v>
      </c>
      <c r="I19" s="467">
        <v>321020</v>
      </c>
    </row>
    <row r="20" spans="1:9" x14ac:dyDescent="0.3">
      <c r="A20" s="467" t="s">
        <v>453</v>
      </c>
      <c r="B20" s="467">
        <v>550</v>
      </c>
      <c r="C20" s="468">
        <v>45546</v>
      </c>
      <c r="D20" s="467">
        <v>1453</v>
      </c>
      <c r="E20" s="467" t="s">
        <v>469</v>
      </c>
      <c r="F20" s="473">
        <v>48000</v>
      </c>
      <c r="G20" s="467" t="s">
        <v>473</v>
      </c>
      <c r="H20" s="467">
        <v>511112</v>
      </c>
      <c r="I20" s="467">
        <v>321020</v>
      </c>
    </row>
    <row r="21" spans="1:9" x14ac:dyDescent="0.3">
      <c r="A21" s="467" t="s">
        <v>453</v>
      </c>
      <c r="B21" s="467">
        <v>550</v>
      </c>
      <c r="C21" s="468">
        <v>45441</v>
      </c>
      <c r="D21" s="467">
        <v>867</v>
      </c>
      <c r="E21" s="467" t="s">
        <v>454</v>
      </c>
      <c r="F21" s="473">
        <v>3274</v>
      </c>
      <c r="G21" s="467" t="s">
        <v>477</v>
      </c>
      <c r="H21" s="467">
        <v>511112</v>
      </c>
      <c r="I21" s="467">
        <v>321020</v>
      </c>
    </row>
    <row r="22" spans="1:9" x14ac:dyDescent="0.3">
      <c r="A22" s="467" t="s">
        <v>453</v>
      </c>
      <c r="B22" s="467">
        <v>550</v>
      </c>
      <c r="C22" s="468">
        <v>45588</v>
      </c>
      <c r="D22" s="467">
        <v>1825</v>
      </c>
      <c r="E22" s="467" t="s">
        <v>463</v>
      </c>
      <c r="F22" s="473">
        <v>2000</v>
      </c>
      <c r="G22" s="467" t="s">
        <v>478</v>
      </c>
      <c r="H22" s="467">
        <v>511112</v>
      </c>
      <c r="I22" s="467">
        <v>321020</v>
      </c>
    </row>
    <row r="23" spans="1:9" x14ac:dyDescent="0.3">
      <c r="A23" s="467" t="s">
        <v>453</v>
      </c>
      <c r="B23" s="467">
        <v>550</v>
      </c>
      <c r="C23" s="468">
        <v>45469</v>
      </c>
      <c r="D23" s="467">
        <v>1002</v>
      </c>
      <c r="E23" s="467" t="s">
        <v>463</v>
      </c>
      <c r="F23" s="473">
        <v>7680</v>
      </c>
      <c r="G23" s="467" t="s">
        <v>479</v>
      </c>
      <c r="H23" s="467">
        <v>511112</v>
      </c>
      <c r="I23" s="467">
        <v>321020</v>
      </c>
    </row>
    <row r="24" spans="1:9" x14ac:dyDescent="0.3">
      <c r="A24" s="467" t="s">
        <v>453</v>
      </c>
      <c r="B24" s="467">
        <v>550</v>
      </c>
      <c r="C24" s="468">
        <v>45618</v>
      </c>
      <c r="D24" s="467">
        <v>2006</v>
      </c>
      <c r="E24" s="467" t="s">
        <v>463</v>
      </c>
      <c r="F24" s="473">
        <v>1900</v>
      </c>
      <c r="G24" s="467" t="s">
        <v>480</v>
      </c>
      <c r="H24" s="467">
        <v>511112</v>
      </c>
      <c r="I24" s="467">
        <v>321020</v>
      </c>
    </row>
    <row r="25" spans="1:9" x14ac:dyDescent="0.3">
      <c r="A25" s="467" t="s">
        <v>453</v>
      </c>
      <c r="B25" s="467">
        <v>550</v>
      </c>
      <c r="C25" s="468">
        <v>45497</v>
      </c>
      <c r="D25" s="467">
        <v>1186</v>
      </c>
      <c r="E25" s="467" t="s">
        <v>481</v>
      </c>
      <c r="F25" s="473">
        <v>143008</v>
      </c>
      <c r="G25" s="467" t="s">
        <v>482</v>
      </c>
      <c r="H25" s="467">
        <v>511222</v>
      </c>
      <c r="I25" s="467">
        <v>321020</v>
      </c>
    </row>
    <row r="26" spans="1:9" x14ac:dyDescent="0.3">
      <c r="A26" s="467" t="s">
        <v>453</v>
      </c>
      <c r="B26" s="467">
        <v>550</v>
      </c>
      <c r="C26" s="468">
        <v>45644</v>
      </c>
      <c r="D26" s="467">
        <v>2319</v>
      </c>
      <c r="E26" s="467" t="s">
        <v>481</v>
      </c>
      <c r="F26" s="473">
        <v>9961</v>
      </c>
      <c r="G26" s="467" t="s">
        <v>483</v>
      </c>
      <c r="H26" s="467">
        <v>511222</v>
      </c>
      <c r="I26" s="467">
        <v>321020</v>
      </c>
    </row>
    <row r="27" spans="1:9" x14ac:dyDescent="0.3">
      <c r="A27" s="467" t="s">
        <v>453</v>
      </c>
      <c r="B27" s="467">
        <v>550</v>
      </c>
      <c r="C27" s="468">
        <v>45315</v>
      </c>
      <c r="D27" s="467">
        <v>78</v>
      </c>
      <c r="E27" s="467" t="s">
        <v>484</v>
      </c>
      <c r="F27" s="473">
        <v>31700</v>
      </c>
      <c r="G27" s="467" t="s">
        <v>485</v>
      </c>
      <c r="H27" s="467">
        <v>511222</v>
      </c>
      <c r="I27" s="467">
        <v>321020</v>
      </c>
    </row>
    <row r="28" spans="1:9" x14ac:dyDescent="0.3">
      <c r="A28" s="467" t="s">
        <v>453</v>
      </c>
      <c r="B28" s="467">
        <v>550</v>
      </c>
      <c r="C28" s="468">
        <v>45526</v>
      </c>
      <c r="D28" s="467">
        <v>1304</v>
      </c>
      <c r="E28" s="467" t="s">
        <v>486</v>
      </c>
      <c r="F28" s="473">
        <v>1700</v>
      </c>
      <c r="G28" s="467" t="s">
        <v>487</v>
      </c>
      <c r="H28" s="467">
        <v>511222</v>
      </c>
      <c r="I28" s="467">
        <v>321020</v>
      </c>
    </row>
    <row r="29" spans="1:9" x14ac:dyDescent="0.3">
      <c r="A29" s="467" t="s">
        <v>453</v>
      </c>
      <c r="B29" s="467">
        <v>550</v>
      </c>
      <c r="C29" s="468">
        <v>45467</v>
      </c>
      <c r="D29" s="467">
        <v>992</v>
      </c>
      <c r="E29" s="467" t="s">
        <v>488</v>
      </c>
      <c r="F29" s="473">
        <v>7108</v>
      </c>
      <c r="G29" s="467" t="s">
        <v>489</v>
      </c>
      <c r="H29" s="467">
        <v>511112</v>
      </c>
      <c r="I29" s="467">
        <v>321020</v>
      </c>
    </row>
    <row r="30" spans="1:9" x14ac:dyDescent="0.3">
      <c r="A30" s="467" t="s">
        <v>453</v>
      </c>
      <c r="B30" s="467">
        <v>550</v>
      </c>
      <c r="C30" s="468">
        <v>45518</v>
      </c>
      <c r="D30" s="467">
        <v>1270</v>
      </c>
      <c r="E30" s="467" t="s">
        <v>490</v>
      </c>
      <c r="F30" s="473">
        <v>7983</v>
      </c>
      <c r="G30" s="467" t="s">
        <v>491</v>
      </c>
      <c r="H30" s="467">
        <v>511112</v>
      </c>
      <c r="I30" s="467">
        <v>321020</v>
      </c>
    </row>
    <row r="31" spans="1:9" x14ac:dyDescent="0.3">
      <c r="A31" s="467" t="s">
        <v>453</v>
      </c>
      <c r="B31" s="467">
        <v>550</v>
      </c>
      <c r="C31" s="468">
        <v>45546</v>
      </c>
      <c r="D31" s="467">
        <v>1450</v>
      </c>
      <c r="E31" s="467" t="s">
        <v>457</v>
      </c>
      <c r="F31" s="473">
        <v>142117.01</v>
      </c>
      <c r="G31" s="467" t="s">
        <v>492</v>
      </c>
      <c r="H31" s="467">
        <v>511212</v>
      </c>
      <c r="I31" s="467">
        <v>321020</v>
      </c>
    </row>
    <row r="32" spans="1:9" x14ac:dyDescent="0.3">
      <c r="A32" s="467" t="s">
        <v>453</v>
      </c>
      <c r="B32" s="467">
        <v>550</v>
      </c>
      <c r="C32" s="468">
        <v>45534</v>
      </c>
      <c r="D32" s="467">
        <v>1353</v>
      </c>
      <c r="E32" s="467" t="s">
        <v>454</v>
      </c>
      <c r="F32" s="473">
        <v>13200</v>
      </c>
      <c r="G32" s="467" t="s">
        <v>493</v>
      </c>
      <c r="H32" s="467">
        <v>511112</v>
      </c>
      <c r="I32" s="467">
        <v>321020</v>
      </c>
    </row>
    <row r="33" spans="1:9" x14ac:dyDescent="0.3">
      <c r="A33" s="467" t="s">
        <v>453</v>
      </c>
      <c r="B33" s="467">
        <v>550</v>
      </c>
      <c r="C33" s="468">
        <v>45637</v>
      </c>
      <c r="D33" s="467">
        <v>2229</v>
      </c>
      <c r="E33" s="467" t="s">
        <v>454</v>
      </c>
      <c r="F33" s="473">
        <v>7150</v>
      </c>
      <c r="G33" s="467" t="s">
        <v>494</v>
      </c>
      <c r="H33" s="467">
        <v>511112</v>
      </c>
      <c r="I33" s="467">
        <v>321020</v>
      </c>
    </row>
    <row r="34" spans="1:9" x14ac:dyDescent="0.3">
      <c r="A34" s="467" t="s">
        <v>453</v>
      </c>
      <c r="B34" s="467">
        <v>550</v>
      </c>
      <c r="C34" s="468">
        <v>45352</v>
      </c>
      <c r="D34" s="467">
        <v>332</v>
      </c>
      <c r="E34" s="467" t="s">
        <v>495</v>
      </c>
      <c r="F34" s="473">
        <v>9993</v>
      </c>
      <c r="G34" s="467" t="s">
        <v>496</v>
      </c>
      <c r="H34" s="467">
        <v>511112</v>
      </c>
      <c r="I34" s="467">
        <v>321020</v>
      </c>
    </row>
    <row r="35" spans="1:9" x14ac:dyDescent="0.3">
      <c r="A35" s="467" t="s">
        <v>453</v>
      </c>
      <c r="B35" s="467">
        <v>550</v>
      </c>
      <c r="C35" s="468">
        <v>45637</v>
      </c>
      <c r="D35" s="467">
        <v>2262</v>
      </c>
      <c r="E35" s="467" t="s">
        <v>497</v>
      </c>
      <c r="F35" s="473">
        <v>2995</v>
      </c>
      <c r="G35" s="467" t="s">
        <v>498</v>
      </c>
      <c r="H35" s="467">
        <v>511112</v>
      </c>
      <c r="I35" s="467">
        <v>321020</v>
      </c>
    </row>
    <row r="36" spans="1:9" x14ac:dyDescent="0.3">
      <c r="A36" s="467" t="s">
        <v>453</v>
      </c>
      <c r="B36" s="467">
        <v>550</v>
      </c>
      <c r="C36" s="468">
        <v>45596</v>
      </c>
      <c r="D36" s="467">
        <v>1862</v>
      </c>
      <c r="E36" s="467" t="s">
        <v>499</v>
      </c>
      <c r="F36" s="473">
        <v>2560</v>
      </c>
      <c r="G36" s="467" t="s">
        <v>500</v>
      </c>
      <c r="H36" s="467">
        <v>511112</v>
      </c>
      <c r="I36" s="467">
        <v>321020</v>
      </c>
    </row>
    <row r="37" spans="1:9" x14ac:dyDescent="0.3">
      <c r="A37" s="467" t="s">
        <v>453</v>
      </c>
      <c r="B37" s="467">
        <v>550</v>
      </c>
      <c r="C37" s="468">
        <v>45390</v>
      </c>
      <c r="D37" s="467">
        <v>554</v>
      </c>
      <c r="E37" s="467" t="s">
        <v>501</v>
      </c>
      <c r="F37" s="473">
        <v>12268</v>
      </c>
      <c r="G37" s="467" t="s">
        <v>502</v>
      </c>
      <c r="H37" s="467">
        <v>511122</v>
      </c>
      <c r="I37" s="467">
        <v>321020</v>
      </c>
    </row>
    <row r="38" spans="1:9" x14ac:dyDescent="0.3">
      <c r="A38" s="467" t="s">
        <v>453</v>
      </c>
      <c r="B38" s="467">
        <v>550</v>
      </c>
      <c r="C38" s="468">
        <v>45321</v>
      </c>
      <c r="D38" s="467">
        <v>88</v>
      </c>
      <c r="E38" s="467" t="s">
        <v>495</v>
      </c>
      <c r="F38" s="473">
        <v>35385</v>
      </c>
      <c r="G38" s="467" t="s">
        <v>503</v>
      </c>
      <c r="H38" s="467">
        <v>511112</v>
      </c>
      <c r="I38" s="467">
        <v>321020</v>
      </c>
    </row>
    <row r="39" spans="1:9" x14ac:dyDescent="0.3">
      <c r="A39" s="467" t="s">
        <v>453</v>
      </c>
      <c r="B39" s="467">
        <v>550</v>
      </c>
      <c r="C39" s="468">
        <v>45299</v>
      </c>
      <c r="D39" s="467">
        <v>4</v>
      </c>
      <c r="E39" s="467" t="s">
        <v>504</v>
      </c>
      <c r="F39" s="473">
        <v>2200</v>
      </c>
      <c r="G39" s="467" t="s">
        <v>505</v>
      </c>
      <c r="H39" s="467">
        <v>511112</v>
      </c>
      <c r="I39" s="467">
        <v>321020</v>
      </c>
    </row>
    <row r="40" spans="1:9" x14ac:dyDescent="0.3">
      <c r="A40" s="467" t="s">
        <v>453</v>
      </c>
      <c r="B40" s="467">
        <v>550</v>
      </c>
      <c r="C40" s="468">
        <v>45462</v>
      </c>
      <c r="D40" s="467">
        <v>986</v>
      </c>
      <c r="E40" s="467" t="s">
        <v>506</v>
      </c>
      <c r="F40" s="473">
        <v>44918</v>
      </c>
      <c r="G40" s="467" t="s">
        <v>507</v>
      </c>
      <c r="H40" s="467">
        <v>511112</v>
      </c>
      <c r="I40" s="467">
        <v>321020</v>
      </c>
    </row>
    <row r="41" spans="1:9" x14ac:dyDescent="0.3">
      <c r="A41" s="467" t="s">
        <v>453</v>
      </c>
      <c r="B41" s="467">
        <v>550</v>
      </c>
      <c r="C41" s="468">
        <v>45538</v>
      </c>
      <c r="D41" s="467">
        <v>1358</v>
      </c>
      <c r="E41" s="467" t="s">
        <v>508</v>
      </c>
      <c r="F41" s="473">
        <v>87819.01</v>
      </c>
      <c r="G41" s="467" t="s">
        <v>509</v>
      </c>
      <c r="H41" s="467">
        <v>511112</v>
      </c>
      <c r="I41" s="467">
        <v>321020</v>
      </c>
    </row>
    <row r="42" spans="1:9" x14ac:dyDescent="0.3">
      <c r="A42" s="467" t="s">
        <v>453</v>
      </c>
      <c r="B42" s="467">
        <v>550</v>
      </c>
      <c r="C42" s="468">
        <v>45659</v>
      </c>
      <c r="D42" s="467">
        <v>2398</v>
      </c>
      <c r="E42" s="467" t="s">
        <v>497</v>
      </c>
      <c r="F42" s="473">
        <v>1619</v>
      </c>
      <c r="G42" s="467" t="s">
        <v>510</v>
      </c>
      <c r="H42" s="467">
        <v>511112</v>
      </c>
      <c r="I42" s="467">
        <v>321020</v>
      </c>
    </row>
    <row r="43" spans="1:9" x14ac:dyDescent="0.3">
      <c r="A43" s="467" t="s">
        <v>453</v>
      </c>
      <c r="B43" s="467">
        <v>550</v>
      </c>
      <c r="C43" s="468">
        <v>45425</v>
      </c>
      <c r="D43" s="467">
        <v>791</v>
      </c>
      <c r="E43" s="467" t="s">
        <v>469</v>
      </c>
      <c r="F43" s="473">
        <v>74342</v>
      </c>
      <c r="G43" s="467" t="s">
        <v>511</v>
      </c>
      <c r="H43" s="467">
        <v>511112</v>
      </c>
      <c r="I43" s="467">
        <v>321020</v>
      </c>
    </row>
    <row r="44" spans="1:9" x14ac:dyDescent="0.3">
      <c r="A44" s="467" t="s">
        <v>453</v>
      </c>
      <c r="B44" s="467">
        <v>550</v>
      </c>
      <c r="C44" s="468">
        <v>45530</v>
      </c>
      <c r="D44" s="467">
        <v>1312</v>
      </c>
      <c r="E44" s="467" t="s">
        <v>497</v>
      </c>
      <c r="F44" s="473">
        <v>4348</v>
      </c>
      <c r="G44" s="467" t="s">
        <v>512</v>
      </c>
      <c r="H44" s="467">
        <v>511112</v>
      </c>
      <c r="I44" s="467">
        <v>321020</v>
      </c>
    </row>
    <row r="45" spans="1:9" x14ac:dyDescent="0.3">
      <c r="A45" s="467" t="s">
        <v>453</v>
      </c>
      <c r="B45" s="467">
        <v>550</v>
      </c>
      <c r="C45" s="468">
        <v>45560</v>
      </c>
      <c r="D45" s="467">
        <v>1582</v>
      </c>
      <c r="E45" s="467" t="s">
        <v>497</v>
      </c>
      <c r="F45" s="473">
        <v>6190</v>
      </c>
      <c r="G45" s="467" t="s">
        <v>513</v>
      </c>
      <c r="H45" s="467">
        <v>511112</v>
      </c>
      <c r="I45" s="467">
        <v>321020</v>
      </c>
    </row>
    <row r="46" spans="1:9" x14ac:dyDescent="0.3">
      <c r="A46" s="467" t="s">
        <v>453</v>
      </c>
      <c r="B46" s="467">
        <v>550</v>
      </c>
      <c r="C46" s="468">
        <v>45607</v>
      </c>
      <c r="D46" s="467">
        <v>1934</v>
      </c>
      <c r="E46" s="467" t="s">
        <v>497</v>
      </c>
      <c r="F46" s="473">
        <v>4345</v>
      </c>
      <c r="G46" s="467" t="s">
        <v>510</v>
      </c>
      <c r="H46" s="467">
        <v>511112</v>
      </c>
      <c r="I46" s="467">
        <v>321020</v>
      </c>
    </row>
    <row r="47" spans="1:9" x14ac:dyDescent="0.3">
      <c r="A47" s="467" t="s">
        <v>453</v>
      </c>
      <c r="B47" s="467">
        <v>550</v>
      </c>
      <c r="C47" s="468">
        <v>45616</v>
      </c>
      <c r="D47" s="467">
        <v>1985</v>
      </c>
      <c r="E47" s="467" t="s">
        <v>514</v>
      </c>
      <c r="F47" s="473">
        <v>12621.29</v>
      </c>
      <c r="G47" s="467" t="s">
        <v>515</v>
      </c>
      <c r="H47" s="467">
        <v>511112</v>
      </c>
      <c r="I47" s="467">
        <v>321020</v>
      </c>
    </row>
    <row r="48" spans="1:9" x14ac:dyDescent="0.3">
      <c r="E48" s="469" t="s">
        <v>32</v>
      </c>
      <c r="F48" s="472">
        <f>SUM(F4:F47)</f>
        <v>939766.31</v>
      </c>
    </row>
  </sheetData>
  <pageMargins left="0.70866141732283472" right="0.70866141732283472" top="0.78740157480314965" bottom="0.78740157480314965" header="0.31496062992125984" footer="0.31496062992125984"/>
  <pageSetup paperSize="9" scale="7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48"/>
  <sheetViews>
    <sheetView workbookViewId="0">
      <selection activeCell="I47" sqref="I47"/>
    </sheetView>
  </sheetViews>
  <sheetFormatPr defaultRowHeight="14.4" x14ac:dyDescent="0.3"/>
  <cols>
    <col min="1" max="1" width="45.5546875" customWidth="1"/>
    <col min="2" max="4" width="14.44140625" customWidth="1"/>
  </cols>
  <sheetData>
    <row r="1" spans="1:4" s="3" customFormat="1" ht="18" x14ac:dyDescent="0.3">
      <c r="A1" s="11" t="s">
        <v>48</v>
      </c>
    </row>
    <row r="2" spans="1:4" s="3" customFormat="1" ht="15.6" x14ac:dyDescent="0.3"/>
    <row r="3" spans="1:4" s="3" customFormat="1" ht="15.6" x14ac:dyDescent="0.3">
      <c r="A3" s="1" t="s">
        <v>31</v>
      </c>
    </row>
    <row r="4" spans="1:4" s="3" customFormat="1" ht="15.6" x14ac:dyDescent="0.3">
      <c r="A4" s="7"/>
    </row>
    <row r="5" spans="1:4" s="3" customFormat="1" ht="15.6" x14ac:dyDescent="0.3">
      <c r="A5" s="427" t="s">
        <v>20</v>
      </c>
      <c r="B5" s="428" t="s">
        <v>289</v>
      </c>
      <c r="C5" s="428" t="s">
        <v>293</v>
      </c>
      <c r="D5" s="428" t="s">
        <v>11</v>
      </c>
    </row>
    <row r="6" spans="1:4" s="3" customFormat="1" ht="15.6" x14ac:dyDescent="0.3">
      <c r="A6" s="429" t="s">
        <v>12</v>
      </c>
      <c r="B6" s="428"/>
      <c r="C6" s="428"/>
      <c r="D6" s="428">
        <f>C6-B6</f>
        <v>0</v>
      </c>
    </row>
    <row r="7" spans="1:4" s="3" customFormat="1" ht="15.6" x14ac:dyDescent="0.3">
      <c r="A7" s="429" t="s">
        <v>13</v>
      </c>
      <c r="B7" s="428"/>
      <c r="C7" s="428"/>
      <c r="D7" s="428">
        <f t="shared" ref="D7:D13" si="0">C7-B7</f>
        <v>0</v>
      </c>
    </row>
    <row r="8" spans="1:4" s="3" customFormat="1" ht="15.6" x14ac:dyDescent="0.3">
      <c r="A8" s="429" t="s">
        <v>14</v>
      </c>
      <c r="B8" s="430" t="e">
        <f>B6/B7</f>
        <v>#DIV/0!</v>
      </c>
      <c r="C8" s="430" t="e">
        <f>C6/C7</f>
        <v>#DIV/0!</v>
      </c>
      <c r="D8" s="428" t="e">
        <f t="shared" si="0"/>
        <v>#DIV/0!</v>
      </c>
    </row>
    <row r="9" spans="1:4" s="3" customFormat="1" ht="15.6" x14ac:dyDescent="0.3">
      <c r="A9" s="429" t="s">
        <v>15</v>
      </c>
      <c r="B9" s="428"/>
      <c r="C9" s="428"/>
      <c r="D9" s="428">
        <f t="shared" si="0"/>
        <v>0</v>
      </c>
    </row>
    <row r="10" spans="1:4" s="3" customFormat="1" ht="15.6" x14ac:dyDescent="0.3">
      <c r="A10" s="429" t="s">
        <v>16</v>
      </c>
      <c r="B10" s="428"/>
      <c r="C10" s="428"/>
      <c r="D10" s="428">
        <f t="shared" si="0"/>
        <v>0</v>
      </c>
    </row>
    <row r="11" spans="1:4" s="3" customFormat="1" ht="15.6" x14ac:dyDescent="0.3">
      <c r="A11" s="429" t="s">
        <v>17</v>
      </c>
      <c r="B11" s="428"/>
      <c r="C11" s="428"/>
      <c r="D11" s="428">
        <f t="shared" si="0"/>
        <v>0</v>
      </c>
    </row>
    <row r="12" spans="1:4" s="3" customFormat="1" ht="15.6" x14ac:dyDescent="0.3">
      <c r="A12" s="429" t="s">
        <v>18</v>
      </c>
      <c r="B12" s="428"/>
      <c r="C12" s="428"/>
      <c r="D12" s="428">
        <f t="shared" si="0"/>
        <v>0</v>
      </c>
    </row>
    <row r="13" spans="1:4" s="3" customFormat="1" ht="15.6" x14ac:dyDescent="0.3">
      <c r="A13" s="429" t="s">
        <v>19</v>
      </c>
      <c r="B13" s="428"/>
      <c r="C13" s="428"/>
      <c r="D13" s="428">
        <f t="shared" si="0"/>
        <v>0</v>
      </c>
    </row>
    <row r="14" spans="1:4" s="3" customFormat="1" ht="15.6" x14ac:dyDescent="0.3"/>
    <row r="15" spans="1:4" s="3" customFormat="1" ht="15.6" x14ac:dyDescent="0.3"/>
    <row r="16" spans="1:4" s="3" customFormat="1" ht="15.6" x14ac:dyDescent="0.3">
      <c r="A16" s="1" t="s">
        <v>38</v>
      </c>
    </row>
    <row r="17" spans="1:4" s="3" customFormat="1" ht="15.6" x14ac:dyDescent="0.3"/>
    <row r="18" spans="1:4" s="3" customFormat="1" ht="15.75" customHeight="1" x14ac:dyDescent="0.3">
      <c r="A18" s="431" t="s">
        <v>43</v>
      </c>
      <c r="B18" s="428" t="s">
        <v>289</v>
      </c>
      <c r="C18" s="428" t="s">
        <v>293</v>
      </c>
      <c r="D18" s="393" t="s">
        <v>11</v>
      </c>
    </row>
    <row r="19" spans="1:4" s="3" customFormat="1" ht="15.6" x14ac:dyDescent="0.3">
      <c r="A19" s="432" t="s">
        <v>21</v>
      </c>
      <c r="B19" s="428">
        <v>714</v>
      </c>
      <c r="C19" s="428">
        <v>714</v>
      </c>
      <c r="D19" s="393">
        <f>C19-B19</f>
        <v>0</v>
      </c>
    </row>
    <row r="20" spans="1:4" s="3" customFormat="1" ht="15.6" x14ac:dyDescent="0.3">
      <c r="A20" s="432" t="s">
        <v>44</v>
      </c>
      <c r="B20" s="428">
        <v>389</v>
      </c>
      <c r="C20" s="428">
        <v>406</v>
      </c>
      <c r="D20" s="393">
        <f t="shared" ref="D20:D31" si="1">C20-B20</f>
        <v>17</v>
      </c>
    </row>
    <row r="21" spans="1:4" s="3" customFormat="1" ht="15.6" x14ac:dyDescent="0.3">
      <c r="A21" s="432" t="s">
        <v>45</v>
      </c>
      <c r="B21" s="428">
        <v>325</v>
      </c>
      <c r="C21" s="428">
        <v>308</v>
      </c>
      <c r="D21" s="393">
        <f t="shared" si="1"/>
        <v>-17</v>
      </c>
    </row>
    <row r="22" spans="1:4" s="3" customFormat="1" ht="15.6" x14ac:dyDescent="0.3">
      <c r="A22" s="432" t="s">
        <v>13</v>
      </c>
      <c r="B22" s="428">
        <v>27</v>
      </c>
      <c r="C22" s="428">
        <v>27</v>
      </c>
      <c r="D22" s="393">
        <f t="shared" si="1"/>
        <v>0</v>
      </c>
    </row>
    <row r="23" spans="1:4" s="3" customFormat="1" ht="15.6" x14ac:dyDescent="0.3">
      <c r="A23" s="432" t="s">
        <v>22</v>
      </c>
      <c r="B23" s="433">
        <f>B19/B22</f>
        <v>26.444444444444443</v>
      </c>
      <c r="C23" s="433">
        <f>C19/C22</f>
        <v>26.444444444444443</v>
      </c>
      <c r="D23" s="393">
        <f t="shared" si="1"/>
        <v>0</v>
      </c>
    </row>
    <row r="24" spans="1:4" s="3" customFormat="1" ht="15.6" x14ac:dyDescent="0.3">
      <c r="A24" s="434" t="s">
        <v>23</v>
      </c>
      <c r="B24" s="435">
        <v>310</v>
      </c>
      <c r="C24" s="435">
        <v>287</v>
      </c>
      <c r="D24" s="393">
        <f t="shared" si="1"/>
        <v>-23</v>
      </c>
    </row>
    <row r="25" spans="1:4" s="3" customFormat="1" ht="15.6" x14ac:dyDescent="0.3">
      <c r="A25" s="434" t="s">
        <v>142</v>
      </c>
      <c r="B25" s="435">
        <v>9</v>
      </c>
      <c r="C25" s="435">
        <v>9</v>
      </c>
      <c r="D25" s="393">
        <f t="shared" si="1"/>
        <v>0</v>
      </c>
    </row>
    <row r="26" spans="1:4" s="3" customFormat="1" ht="15.6" x14ac:dyDescent="0.3">
      <c r="A26" s="434" t="s">
        <v>24</v>
      </c>
      <c r="B26" s="436">
        <v>79</v>
      </c>
      <c r="C26" s="436">
        <v>86</v>
      </c>
      <c r="D26" s="393">
        <f t="shared" si="1"/>
        <v>7</v>
      </c>
    </row>
    <row r="27" spans="1:4" s="3" customFormat="1" ht="15.6" x14ac:dyDescent="0.3">
      <c r="A27" s="432" t="s">
        <v>47</v>
      </c>
      <c r="B27" s="437">
        <v>78</v>
      </c>
      <c r="C27" s="437">
        <v>84</v>
      </c>
      <c r="D27" s="393">
        <f t="shared" si="1"/>
        <v>6</v>
      </c>
    </row>
    <row r="28" spans="1:4" s="3" customFormat="1" ht="15.6" x14ac:dyDescent="0.3">
      <c r="A28" s="432" t="s">
        <v>25</v>
      </c>
      <c r="B28" s="437">
        <v>141</v>
      </c>
      <c r="C28" s="437">
        <v>143</v>
      </c>
      <c r="D28" s="393">
        <f t="shared" si="1"/>
        <v>2</v>
      </c>
    </row>
    <row r="29" spans="1:4" s="3" customFormat="1" ht="15.6" x14ac:dyDescent="0.3">
      <c r="A29" s="434" t="s">
        <v>26</v>
      </c>
      <c r="B29" s="435">
        <v>680</v>
      </c>
      <c r="C29" s="435">
        <v>680</v>
      </c>
      <c r="D29" s="393">
        <f t="shared" si="1"/>
        <v>0</v>
      </c>
    </row>
    <row r="30" spans="1:4" s="3" customFormat="1" ht="15.6" x14ac:dyDescent="0.3">
      <c r="A30" s="434" t="s">
        <v>143</v>
      </c>
      <c r="B30" s="435">
        <v>0</v>
      </c>
      <c r="C30" s="435">
        <v>0</v>
      </c>
      <c r="D30" s="393">
        <f t="shared" si="1"/>
        <v>0</v>
      </c>
    </row>
    <row r="31" spans="1:4" s="3" customFormat="1" ht="15.6" x14ac:dyDescent="0.3">
      <c r="A31" s="434" t="s">
        <v>19</v>
      </c>
      <c r="B31" s="435">
        <v>84</v>
      </c>
      <c r="C31" s="435">
        <v>79</v>
      </c>
      <c r="D31" s="393">
        <f t="shared" si="1"/>
        <v>-5</v>
      </c>
    </row>
    <row r="32" spans="1:4" s="3" customFormat="1" ht="15.6" x14ac:dyDescent="0.3">
      <c r="A32" s="478"/>
      <c r="B32" s="478"/>
      <c r="C32" s="10"/>
      <c r="D32" s="10"/>
    </row>
    <row r="33" spans="1:4" s="3" customFormat="1" ht="15.6" x14ac:dyDescent="0.3">
      <c r="A33" s="476"/>
      <c r="B33" s="477"/>
      <c r="C33" s="71"/>
    </row>
    <row r="34" spans="1:4" s="3" customFormat="1" ht="15.6" x14ac:dyDescent="0.3">
      <c r="A34" s="429" t="s">
        <v>27</v>
      </c>
      <c r="B34" s="428" t="s">
        <v>33</v>
      </c>
      <c r="C34" s="2" t="s">
        <v>293</v>
      </c>
      <c r="D34" s="2"/>
    </row>
    <row r="35" spans="1:4" s="3" customFormat="1" ht="15.6" x14ac:dyDescent="0.3">
      <c r="A35" s="429" t="s">
        <v>46</v>
      </c>
      <c r="B35" s="428">
        <v>49</v>
      </c>
      <c r="C35" s="2"/>
      <c r="D35" s="2"/>
    </row>
    <row r="36" spans="1:4" s="3" customFormat="1" ht="15.6" x14ac:dyDescent="0.3">
      <c r="A36" s="429" t="s">
        <v>28</v>
      </c>
      <c r="B36" s="428">
        <v>73</v>
      </c>
      <c r="C36" s="2"/>
      <c r="D36" s="2"/>
    </row>
    <row r="37" spans="1:4" s="3" customFormat="1" ht="15.6" x14ac:dyDescent="0.3">
      <c r="A37" s="429" t="s">
        <v>29</v>
      </c>
      <c r="B37" s="428">
        <v>21</v>
      </c>
      <c r="C37" s="2"/>
      <c r="D37" s="2"/>
    </row>
    <row r="38" spans="1:4" s="3" customFormat="1" ht="15.6" x14ac:dyDescent="0.3">
      <c r="A38" s="429" t="s">
        <v>30</v>
      </c>
      <c r="B38" s="428">
        <v>52</v>
      </c>
      <c r="C38" s="2"/>
      <c r="D38" s="2"/>
    </row>
    <row r="39" spans="1:4" s="3" customFormat="1" ht="15.6" x14ac:dyDescent="0.3">
      <c r="A39" s="429" t="s">
        <v>32</v>
      </c>
      <c r="B39" s="428">
        <f>SUM(B35:B38)</f>
        <v>195</v>
      </c>
    </row>
    <row r="40" spans="1:4" s="3" customFormat="1" ht="15.6" x14ac:dyDescent="0.3">
      <c r="A40" s="70"/>
      <c r="B40" s="71"/>
      <c r="C40" s="71"/>
    </row>
    <row r="41" spans="1:4" s="3" customFormat="1" ht="15.6" x14ac:dyDescent="0.3">
      <c r="A41" s="442" t="s">
        <v>294</v>
      </c>
      <c r="B41" s="439"/>
      <c r="C41" s="439"/>
    </row>
    <row r="42" spans="1:4" s="3" customFormat="1" ht="15.6" x14ac:dyDescent="0.3">
      <c r="A42" s="438"/>
      <c r="B42" s="439"/>
      <c r="C42" s="439"/>
    </row>
    <row r="43" spans="1:4" s="3" customFormat="1" ht="15.6" x14ac:dyDescent="0.3">
      <c r="A43" s="440" t="s">
        <v>42</v>
      </c>
      <c r="B43" s="441" t="s">
        <v>34</v>
      </c>
      <c r="C43" s="441" t="s">
        <v>35</v>
      </c>
    </row>
    <row r="44" spans="1:4" s="3" customFormat="1" ht="15.6" x14ac:dyDescent="0.3">
      <c r="A44" s="434" t="s">
        <v>36</v>
      </c>
      <c r="B44" s="435">
        <v>600</v>
      </c>
      <c r="C44" s="435">
        <v>600</v>
      </c>
    </row>
    <row r="45" spans="1:4" s="3" customFormat="1" ht="15.6" x14ac:dyDescent="0.3">
      <c r="A45" s="434" t="s">
        <v>37</v>
      </c>
      <c r="B45" s="435">
        <v>400</v>
      </c>
      <c r="C45" s="435">
        <v>400</v>
      </c>
    </row>
    <row r="46" spans="1:4" s="3" customFormat="1" ht="15.6" x14ac:dyDescent="0.3">
      <c r="A46" s="434" t="s">
        <v>39</v>
      </c>
      <c r="B46" s="435">
        <v>38</v>
      </c>
      <c r="C46" s="435">
        <v>38</v>
      </c>
    </row>
    <row r="47" spans="1:4" s="3" customFormat="1" ht="15.6" x14ac:dyDescent="0.3">
      <c r="A47" s="434" t="s">
        <v>40</v>
      </c>
      <c r="B47" s="435">
        <v>40</v>
      </c>
      <c r="C47" s="435">
        <v>40</v>
      </c>
    </row>
    <row r="48" spans="1:4" s="3" customFormat="1" ht="15.6" x14ac:dyDescent="0.3">
      <c r="A48" s="434" t="s">
        <v>41</v>
      </c>
      <c r="B48" s="443">
        <v>43</v>
      </c>
      <c r="C48" s="443">
        <v>43</v>
      </c>
    </row>
  </sheetData>
  <pageMargins left="0.70866141732283472" right="0.70866141732283472" top="0.78740157480314965" bottom="0.78740157480314965" header="0.31496062992125984" footer="0.31496062992125984"/>
  <pageSetup paperSize="9" scale="98" fitToHeight="0" orientation="portrait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212"/>
  <sheetViews>
    <sheetView workbookViewId="0">
      <selection activeCell="E119" sqref="E119"/>
    </sheetView>
  </sheetViews>
  <sheetFormatPr defaultRowHeight="14.4" x14ac:dyDescent="0.3"/>
  <cols>
    <col min="1" max="1" width="9.44140625" customWidth="1"/>
    <col min="2" max="2" width="19.33203125" customWidth="1"/>
    <col min="3" max="3" width="14.109375" customWidth="1"/>
    <col min="4" max="4" width="15.33203125" customWidth="1"/>
    <col min="5" max="5" width="12.44140625" customWidth="1"/>
    <col min="6" max="6" width="11.33203125" customWidth="1"/>
    <col min="7" max="7" width="13.109375" customWidth="1"/>
    <col min="8" max="8" width="19" customWidth="1"/>
  </cols>
  <sheetData>
    <row r="1" spans="1:8" s="3" customFormat="1" ht="18" x14ac:dyDescent="0.3">
      <c r="A1" s="11" t="s">
        <v>49</v>
      </c>
    </row>
    <row r="2" spans="1:8" s="2" customFormat="1" ht="15.6" x14ac:dyDescent="0.3"/>
    <row r="3" spans="1:8" s="3" customFormat="1" ht="15.6" x14ac:dyDescent="0.3">
      <c r="A3" s="1" t="s">
        <v>50</v>
      </c>
    </row>
    <row r="4" spans="1:8" s="2" customFormat="1" ht="15.6" x14ac:dyDescent="0.3"/>
    <row r="5" spans="1:8" s="2" customFormat="1" ht="46.8" x14ac:dyDescent="0.3">
      <c r="A5" s="501"/>
      <c r="B5" s="502"/>
      <c r="C5" s="9" t="s">
        <v>228</v>
      </c>
      <c r="D5" s="9" t="s">
        <v>51</v>
      </c>
      <c r="E5" s="9" t="s">
        <v>52</v>
      </c>
      <c r="F5" s="9" t="s">
        <v>53</v>
      </c>
      <c r="G5" s="393" t="s">
        <v>310</v>
      </c>
      <c r="H5" s="9" t="s">
        <v>54</v>
      </c>
    </row>
    <row r="6" spans="1:8" s="2" customFormat="1" ht="15.6" x14ac:dyDescent="0.3">
      <c r="A6" s="503" t="s">
        <v>55</v>
      </c>
      <c r="B6" s="504"/>
      <c r="C6" s="22">
        <v>65565827</v>
      </c>
      <c r="D6" s="22">
        <v>2148800</v>
      </c>
      <c r="E6" s="23">
        <v>0</v>
      </c>
      <c r="F6" s="23">
        <v>0</v>
      </c>
      <c r="G6" s="23">
        <v>3681711.05</v>
      </c>
      <c r="H6" s="23">
        <f>SUM(H7:H8)</f>
        <v>21430037.830000002</v>
      </c>
    </row>
    <row r="7" spans="1:8" s="2" customFormat="1" ht="15.6" x14ac:dyDescent="0.3">
      <c r="A7" s="505" t="s">
        <v>56</v>
      </c>
      <c r="B7" s="506"/>
      <c r="C7" s="395">
        <v>65565827</v>
      </c>
      <c r="D7" s="395">
        <v>2148800</v>
      </c>
      <c r="E7" s="394">
        <v>51982</v>
      </c>
      <c r="F7" s="394">
        <v>0</v>
      </c>
      <c r="G7" s="394">
        <v>1059312.1200000001</v>
      </c>
      <c r="H7" s="394">
        <v>11313329.800000001</v>
      </c>
    </row>
    <row r="8" spans="1:8" s="2" customFormat="1" ht="15.6" x14ac:dyDescent="0.3">
      <c r="A8" s="24"/>
      <c r="B8" s="25" t="s">
        <v>57</v>
      </c>
      <c r="C8" s="396" t="s">
        <v>187</v>
      </c>
      <c r="D8" s="396" t="s">
        <v>187</v>
      </c>
      <c r="E8" s="397" t="s">
        <v>187</v>
      </c>
      <c r="F8" s="394">
        <v>0</v>
      </c>
      <c r="G8" s="397" t="s">
        <v>187</v>
      </c>
      <c r="H8" s="394">
        <f>10037041.3+79666.73</f>
        <v>10116708.030000001</v>
      </c>
    </row>
    <row r="9" spans="1:8" s="2" customFormat="1" ht="15.6" x14ac:dyDescent="0.3">
      <c r="A9" s="26" t="s">
        <v>58</v>
      </c>
      <c r="B9" s="27"/>
      <c r="C9" s="395">
        <v>65565827</v>
      </c>
      <c r="D9" s="395">
        <v>2148800</v>
      </c>
      <c r="E9" s="394">
        <v>0</v>
      </c>
      <c r="F9" s="394">
        <v>0</v>
      </c>
      <c r="G9" s="394">
        <v>1059312.1200000001</v>
      </c>
      <c r="H9" s="394">
        <v>21401900.66</v>
      </c>
    </row>
    <row r="10" spans="1:8" s="2" customFormat="1" ht="15.6" x14ac:dyDescent="0.3">
      <c r="A10" s="507" t="s">
        <v>59</v>
      </c>
      <c r="B10" s="508"/>
      <c r="C10" s="28">
        <f>C6-C9</f>
        <v>0</v>
      </c>
      <c r="D10" s="28">
        <f t="shared" ref="D10" si="0">D6-D9</f>
        <v>0</v>
      </c>
      <c r="E10" s="28">
        <v>0</v>
      </c>
      <c r="F10" s="28">
        <f>F8-F9</f>
        <v>0</v>
      </c>
      <c r="G10" s="28">
        <f t="shared" ref="G10:H10" si="1">G6-G9</f>
        <v>2622398.9299999997</v>
      </c>
      <c r="H10" s="28">
        <f t="shared" si="1"/>
        <v>28137.170000001788</v>
      </c>
    </row>
    <row r="11" spans="1:8" s="2" customFormat="1" ht="15.6" x14ac:dyDescent="0.3"/>
    <row r="12" spans="1:8" s="2" customFormat="1" ht="15.6" x14ac:dyDescent="0.3">
      <c r="A12" s="498" t="s">
        <v>229</v>
      </c>
      <c r="B12" s="498"/>
      <c r="C12" s="498"/>
      <c r="D12" s="498"/>
      <c r="E12" s="498"/>
      <c r="F12" s="498"/>
      <c r="G12" s="498"/>
      <c r="H12" s="498"/>
    </row>
    <row r="13" spans="1:8" s="2" customFormat="1" ht="15.6" x14ac:dyDescent="0.3">
      <c r="A13" s="498"/>
      <c r="B13" s="498"/>
      <c r="C13" s="498"/>
      <c r="D13" s="498"/>
      <c r="E13" s="498"/>
      <c r="F13" s="498"/>
      <c r="G13" s="498"/>
      <c r="H13" s="498"/>
    </row>
    <row r="14" spans="1:8" s="2" customFormat="1" ht="31.5" customHeight="1" x14ac:dyDescent="0.3">
      <c r="A14" s="500" t="s">
        <v>285</v>
      </c>
      <c r="B14" s="500"/>
      <c r="C14" s="500"/>
      <c r="D14" s="500"/>
      <c r="E14" s="500"/>
      <c r="F14" s="500"/>
      <c r="G14" s="500"/>
      <c r="H14" s="500"/>
    </row>
    <row r="15" spans="1:8" s="2" customFormat="1" ht="15.6" x14ac:dyDescent="0.3">
      <c r="A15" s="498"/>
      <c r="B15" s="498"/>
      <c r="C15" s="498"/>
      <c r="D15" s="498"/>
      <c r="E15" s="498"/>
      <c r="F15" s="498"/>
      <c r="G15" s="498"/>
      <c r="H15" s="498"/>
    </row>
    <row r="16" spans="1:8" s="2" customFormat="1" ht="15.6" x14ac:dyDescent="0.3">
      <c r="A16" s="498"/>
      <c r="B16" s="498"/>
      <c r="C16" s="498"/>
      <c r="D16" s="498"/>
      <c r="E16" s="498"/>
      <c r="F16" s="498"/>
      <c r="G16" s="498"/>
      <c r="H16" s="498"/>
    </row>
    <row r="17" spans="1:8" s="2" customFormat="1" ht="15.6" x14ac:dyDescent="0.3">
      <c r="A17" s="1" t="s">
        <v>73</v>
      </c>
      <c r="B17" s="3"/>
      <c r="C17" s="3"/>
      <c r="D17" s="3"/>
      <c r="E17" s="3"/>
      <c r="F17" s="3"/>
      <c r="G17" s="3"/>
      <c r="H17" s="3"/>
    </row>
    <row r="18" spans="1:8" s="2" customFormat="1" ht="15.6" x14ac:dyDescent="0.3">
      <c r="A18" s="500" t="s">
        <v>61</v>
      </c>
      <c r="B18" s="500"/>
      <c r="C18" s="500"/>
      <c r="D18" s="500"/>
      <c r="E18" s="500"/>
      <c r="F18" s="500"/>
      <c r="G18" s="500"/>
      <c r="H18" s="500"/>
    </row>
    <row r="19" spans="1:8" s="2" customFormat="1" ht="15.6" x14ac:dyDescent="0.3">
      <c r="A19" s="498"/>
      <c r="B19" s="498"/>
      <c r="C19" s="498"/>
      <c r="D19" s="498"/>
      <c r="E19" s="498"/>
      <c r="F19" s="498"/>
      <c r="G19" s="498"/>
      <c r="H19" s="498"/>
    </row>
    <row r="20" spans="1:8" s="2" customFormat="1" ht="15.6" x14ac:dyDescent="0.3">
      <c r="A20" s="499" t="s">
        <v>63</v>
      </c>
      <c r="B20" s="499"/>
      <c r="C20" s="499"/>
      <c r="D20" s="499"/>
      <c r="E20" s="499"/>
      <c r="F20" s="499"/>
      <c r="G20" s="499"/>
      <c r="H20" s="499"/>
    </row>
    <row r="21" spans="1:8" s="2" customFormat="1" ht="15.6" x14ac:dyDescent="0.3">
      <c r="A21" s="498"/>
      <c r="B21" s="498"/>
      <c r="C21" s="498"/>
      <c r="D21" s="498"/>
      <c r="E21" s="498"/>
      <c r="F21" s="498"/>
      <c r="G21" s="498"/>
      <c r="H21" s="498"/>
    </row>
    <row r="22" spans="1:8" s="2" customFormat="1" ht="15.6" x14ac:dyDescent="0.3">
      <c r="A22" s="498"/>
      <c r="B22" s="498"/>
      <c r="C22" s="498"/>
      <c r="D22" s="498"/>
      <c r="E22" s="498"/>
      <c r="F22" s="498"/>
      <c r="G22" s="498"/>
      <c r="H22" s="498"/>
    </row>
    <row r="23" spans="1:8" s="2" customFormat="1" ht="15.6" x14ac:dyDescent="0.3">
      <c r="A23" s="499" t="s">
        <v>62</v>
      </c>
      <c r="B23" s="499"/>
      <c r="C23" s="499"/>
      <c r="D23" s="499"/>
      <c r="E23" s="499"/>
      <c r="F23" s="499"/>
      <c r="G23" s="499"/>
      <c r="H23" s="499"/>
    </row>
    <row r="24" spans="1:8" s="2" customFormat="1" ht="15.6" x14ac:dyDescent="0.3">
      <c r="A24" s="498" t="s">
        <v>413</v>
      </c>
      <c r="B24" s="498"/>
      <c r="C24" s="498"/>
      <c r="D24" s="498"/>
      <c r="E24" s="498"/>
      <c r="F24" s="498"/>
      <c r="G24" s="498"/>
      <c r="H24" s="498"/>
    </row>
    <row r="25" spans="1:8" s="2" customFormat="1" ht="15.6" x14ac:dyDescent="0.3">
      <c r="A25" s="498"/>
      <c r="B25" s="498"/>
      <c r="C25" s="498"/>
      <c r="D25" s="498"/>
      <c r="E25" s="498"/>
      <c r="F25" s="498"/>
      <c r="G25" s="498"/>
      <c r="H25" s="498"/>
    </row>
    <row r="26" spans="1:8" s="2" customFormat="1" ht="15.6" x14ac:dyDescent="0.3">
      <c r="A26" s="499" t="s">
        <v>517</v>
      </c>
      <c r="B26" s="499"/>
      <c r="C26" s="499"/>
      <c r="D26" s="499"/>
      <c r="E26" s="499"/>
      <c r="F26" s="499"/>
      <c r="G26" s="499"/>
      <c r="H26" s="499"/>
    </row>
    <row r="27" spans="1:8" s="2" customFormat="1" ht="15.6" x14ac:dyDescent="0.3">
      <c r="A27" s="498" t="s">
        <v>343</v>
      </c>
      <c r="B27" s="498"/>
      <c r="C27" s="498"/>
      <c r="D27" s="498"/>
      <c r="E27" s="498"/>
      <c r="F27" s="498"/>
      <c r="G27" s="498"/>
      <c r="H27" s="498"/>
    </row>
    <row r="28" spans="1:8" s="2" customFormat="1" ht="15.6" x14ac:dyDescent="0.3">
      <c r="A28" s="498" t="s">
        <v>342</v>
      </c>
      <c r="B28" s="498"/>
      <c r="C28" s="498"/>
      <c r="D28" s="498"/>
      <c r="E28" s="498"/>
      <c r="F28" s="498"/>
      <c r="G28" s="498"/>
      <c r="H28" s="498"/>
    </row>
    <row r="29" spans="1:8" s="2" customFormat="1" ht="15.6" x14ac:dyDescent="0.3">
      <c r="A29" s="498"/>
      <c r="B29" s="498"/>
      <c r="C29" s="498"/>
      <c r="D29" s="498"/>
      <c r="E29" s="498"/>
      <c r="F29" s="498"/>
      <c r="G29" s="498"/>
      <c r="H29" s="498"/>
    </row>
    <row r="30" spans="1:8" s="3" customFormat="1" ht="15.6" x14ac:dyDescent="0.3">
      <c r="A30" s="499" t="s">
        <v>64</v>
      </c>
      <c r="B30" s="499"/>
      <c r="C30" s="499"/>
      <c r="D30" s="499"/>
      <c r="E30" s="499"/>
      <c r="F30" s="499"/>
      <c r="G30" s="499"/>
      <c r="H30" s="499"/>
    </row>
    <row r="31" spans="1:8" s="2" customFormat="1" ht="15.6" x14ac:dyDescent="0.3">
      <c r="A31" s="498" t="s">
        <v>344</v>
      </c>
      <c r="B31" s="498"/>
      <c r="C31" s="498"/>
      <c r="D31" s="498"/>
      <c r="E31" s="498"/>
      <c r="F31" s="498"/>
      <c r="G31" s="498"/>
      <c r="H31" s="498"/>
    </row>
    <row r="32" spans="1:8" s="2" customFormat="1" ht="15.6" x14ac:dyDescent="0.3">
      <c r="A32" s="498" t="s">
        <v>372</v>
      </c>
      <c r="B32" s="498"/>
      <c r="C32" s="498"/>
      <c r="D32" s="498"/>
      <c r="E32" s="498"/>
      <c r="F32" s="498"/>
      <c r="G32" s="498"/>
      <c r="H32" s="498"/>
    </row>
    <row r="33" spans="1:8" s="2" customFormat="1" ht="15.6" x14ac:dyDescent="0.3">
      <c r="A33" s="425" t="s">
        <v>371</v>
      </c>
      <c r="B33" s="424"/>
      <c r="C33" s="424"/>
      <c r="D33" s="424"/>
      <c r="E33" s="424"/>
      <c r="F33" s="424"/>
      <c r="G33" s="424"/>
      <c r="H33" s="424"/>
    </row>
    <row r="34" spans="1:8" s="2" customFormat="1" ht="15.6" x14ac:dyDescent="0.3">
      <c r="A34" s="475"/>
      <c r="B34" s="475"/>
      <c r="C34" s="475"/>
      <c r="D34" s="475"/>
      <c r="E34" s="475"/>
      <c r="F34" s="475"/>
      <c r="G34" s="475"/>
      <c r="H34" s="475"/>
    </row>
    <row r="35" spans="1:8" s="2" customFormat="1" ht="15.6" x14ac:dyDescent="0.3"/>
    <row r="36" spans="1:8" s="2" customFormat="1" ht="15.6" x14ac:dyDescent="0.3">
      <c r="A36" s="1" t="s">
        <v>72</v>
      </c>
      <c r="B36" s="3"/>
      <c r="C36" s="3"/>
      <c r="D36" s="3"/>
      <c r="E36" s="3"/>
      <c r="F36" s="3"/>
      <c r="G36" s="3"/>
      <c r="H36" s="3"/>
    </row>
    <row r="37" spans="1:8" s="2" customFormat="1" ht="15.6" x14ac:dyDescent="0.3">
      <c r="A37" s="1"/>
      <c r="B37" s="3"/>
      <c r="C37" s="3"/>
      <c r="D37" s="3"/>
      <c r="E37" s="3"/>
      <c r="F37" s="3"/>
      <c r="G37" s="3"/>
      <c r="H37" s="3"/>
    </row>
    <row r="38" spans="1:8" s="2" customFormat="1" ht="16.2" thickBot="1" x14ac:dyDescent="0.35"/>
    <row r="39" spans="1:8" s="2" customFormat="1" ht="15.6" x14ac:dyDescent="0.3">
      <c r="A39" s="31" t="s">
        <v>65</v>
      </c>
      <c r="B39" s="32"/>
      <c r="C39" s="32"/>
      <c r="D39" s="33">
        <f>SUM(D40:D44)</f>
        <v>850000</v>
      </c>
    </row>
    <row r="40" spans="1:8" s="2" customFormat="1" ht="15.6" x14ac:dyDescent="0.3">
      <c r="A40" s="34" t="s">
        <v>66</v>
      </c>
      <c r="B40" s="35" t="s">
        <v>67</v>
      </c>
      <c r="C40" s="46"/>
      <c r="D40" s="36">
        <v>140000</v>
      </c>
    </row>
    <row r="41" spans="1:8" s="3" customFormat="1" ht="15.6" x14ac:dyDescent="0.3">
      <c r="A41" s="34"/>
      <c r="B41" s="35" t="s">
        <v>68</v>
      </c>
      <c r="C41" s="46"/>
      <c r="D41" s="36">
        <v>0</v>
      </c>
      <c r="E41" s="2"/>
      <c r="F41" s="2"/>
      <c r="G41" s="2"/>
      <c r="H41" s="2"/>
    </row>
    <row r="42" spans="1:8" s="3" customFormat="1" ht="15.6" x14ac:dyDescent="0.3">
      <c r="A42" s="34"/>
      <c r="B42" s="35" t="s">
        <v>69</v>
      </c>
      <c r="C42" s="46"/>
      <c r="D42" s="36">
        <v>232000</v>
      </c>
      <c r="E42" s="2"/>
      <c r="F42" s="2"/>
      <c r="G42" s="2"/>
      <c r="H42" s="2"/>
    </row>
    <row r="43" spans="1:8" s="3" customFormat="1" ht="15.6" x14ac:dyDescent="0.3">
      <c r="A43" s="34"/>
      <c r="B43" s="35" t="s">
        <v>70</v>
      </c>
      <c r="C43" s="46"/>
      <c r="D43" s="36">
        <v>8000</v>
      </c>
      <c r="E43" s="2"/>
      <c r="F43" s="2"/>
      <c r="G43" s="2"/>
      <c r="H43" s="2"/>
    </row>
    <row r="44" spans="1:8" s="3" customFormat="1" ht="16.2" thickBot="1" x14ac:dyDescent="0.35">
      <c r="A44" s="37"/>
      <c r="B44" s="38" t="s">
        <v>71</v>
      </c>
      <c r="C44" s="47"/>
      <c r="D44" s="39">
        <v>470000</v>
      </c>
      <c r="E44" s="2"/>
      <c r="F44" s="2"/>
      <c r="G44" s="2"/>
      <c r="H44" s="2"/>
    </row>
    <row r="45" spans="1:8" s="3" customFormat="1" ht="15.6" x14ac:dyDescent="0.3">
      <c r="A45" s="45"/>
      <c r="B45" s="45"/>
      <c r="C45" s="45"/>
      <c r="D45" s="480"/>
      <c r="E45" s="2"/>
      <c r="F45" s="2"/>
      <c r="G45" s="2"/>
      <c r="H45" s="2"/>
    </row>
    <row r="46" spans="1:8" s="3" customFormat="1" ht="15.6" x14ac:dyDescent="0.3">
      <c r="A46" s="2"/>
      <c r="B46" s="2"/>
      <c r="C46" s="2"/>
      <c r="D46" s="2"/>
      <c r="E46" s="2"/>
      <c r="F46" s="2"/>
      <c r="G46" s="2"/>
      <c r="H46" s="2"/>
    </row>
    <row r="47" spans="1:8" s="3" customFormat="1" ht="15.6" x14ac:dyDescent="0.3">
      <c r="A47" s="1" t="s">
        <v>79</v>
      </c>
    </row>
    <row r="48" spans="1:8" s="3" customFormat="1" ht="15.6" x14ac:dyDescent="0.3">
      <c r="A48" s="1"/>
    </row>
    <row r="49" spans="1:7" s="3" customFormat="1" ht="16.2" thickBot="1" x14ac:dyDescent="0.35">
      <c r="A49" s="12"/>
    </row>
    <row r="50" spans="1:7" s="3" customFormat="1" ht="16.2" thickBot="1" x14ac:dyDescent="0.35">
      <c r="A50" s="514" t="s">
        <v>85</v>
      </c>
      <c r="B50" s="515"/>
      <c r="C50" s="515"/>
      <c r="D50" s="516"/>
      <c r="E50" s="43" t="s">
        <v>74</v>
      </c>
      <c r="F50" s="43" t="s">
        <v>75</v>
      </c>
      <c r="G50" s="44" t="s">
        <v>81</v>
      </c>
    </row>
    <row r="51" spans="1:7" s="3" customFormat="1" ht="16.2" thickBot="1" x14ac:dyDescent="0.35">
      <c r="A51" s="514" t="s">
        <v>80</v>
      </c>
      <c r="B51" s="515"/>
      <c r="C51" s="515"/>
      <c r="D51" s="516"/>
      <c r="E51" s="20">
        <f>SUM(E52:E53)</f>
        <v>0</v>
      </c>
      <c r="F51" s="20">
        <f>SUM(F52:F53)</f>
        <v>0</v>
      </c>
      <c r="G51" s="21">
        <f>E51-F51</f>
        <v>0</v>
      </c>
    </row>
    <row r="52" spans="1:7" s="3" customFormat="1" ht="15.6" x14ac:dyDescent="0.3">
      <c r="A52" s="517" t="s">
        <v>76</v>
      </c>
      <c r="B52" s="518"/>
      <c r="C52" s="518"/>
      <c r="D52" s="519"/>
      <c r="E52" s="18">
        <v>0</v>
      </c>
      <c r="F52" s="18">
        <v>0</v>
      </c>
      <c r="G52" s="19">
        <f>E52-F52</f>
        <v>0</v>
      </c>
    </row>
    <row r="53" spans="1:7" s="3" customFormat="1" ht="16.2" thickBot="1" x14ac:dyDescent="0.35">
      <c r="A53" s="523" t="s">
        <v>77</v>
      </c>
      <c r="B53" s="524"/>
      <c r="C53" s="524"/>
      <c r="D53" s="525"/>
      <c r="E53" s="16">
        <v>0</v>
      </c>
      <c r="F53" s="16">
        <v>0</v>
      </c>
      <c r="G53" s="17">
        <f>E53-F53</f>
        <v>0</v>
      </c>
    </row>
    <row r="54" spans="1:7" s="3" customFormat="1" ht="16.2" thickBot="1" x14ac:dyDescent="0.35">
      <c r="A54" s="514" t="s">
        <v>84</v>
      </c>
      <c r="B54" s="515"/>
      <c r="C54" s="515"/>
      <c r="D54" s="516"/>
      <c r="E54" s="20">
        <f>SUM(E55:E63)</f>
        <v>2144164</v>
      </c>
      <c r="F54" s="20">
        <f>SUM(F55:F63)</f>
        <v>1909087</v>
      </c>
      <c r="G54" s="21">
        <f>E54-F54</f>
        <v>235077</v>
      </c>
    </row>
    <row r="55" spans="1:7" s="3" customFormat="1" ht="15.6" x14ac:dyDescent="0.3">
      <c r="A55" s="517" t="s">
        <v>82</v>
      </c>
      <c r="B55" s="518"/>
      <c r="C55" s="518"/>
      <c r="D55" s="519"/>
      <c r="E55" s="18">
        <v>10000</v>
      </c>
      <c r="F55" s="18">
        <v>10000</v>
      </c>
      <c r="G55" s="19">
        <f t="shared" ref="G55:G63" si="2">E55-F55</f>
        <v>0</v>
      </c>
    </row>
    <row r="56" spans="1:7" s="3" customFormat="1" ht="15.6" x14ac:dyDescent="0.3">
      <c r="A56" s="512" t="s">
        <v>83</v>
      </c>
      <c r="B56" s="513"/>
      <c r="C56" s="513"/>
      <c r="D56" s="506"/>
      <c r="E56" s="13">
        <v>0</v>
      </c>
      <c r="F56" s="13">
        <v>0</v>
      </c>
      <c r="G56" s="15">
        <f t="shared" si="2"/>
        <v>0</v>
      </c>
    </row>
    <row r="57" spans="1:7" s="3" customFormat="1" ht="15.6" x14ac:dyDescent="0.3">
      <c r="A57" s="512" t="s">
        <v>78</v>
      </c>
      <c r="B57" s="513"/>
      <c r="C57" s="513"/>
      <c r="D57" s="506"/>
      <c r="E57" s="13">
        <v>0</v>
      </c>
      <c r="F57" s="13">
        <v>0</v>
      </c>
      <c r="G57" s="15">
        <f t="shared" si="2"/>
        <v>0</v>
      </c>
    </row>
    <row r="58" spans="1:7" s="3" customFormat="1" ht="15.6" x14ac:dyDescent="0.3">
      <c r="A58" s="512" t="s">
        <v>354</v>
      </c>
      <c r="B58" s="513"/>
      <c r="C58" s="513"/>
      <c r="D58" s="506"/>
      <c r="E58" s="13">
        <v>445500</v>
      </c>
      <c r="F58" s="13">
        <v>445500</v>
      </c>
      <c r="G58" s="15">
        <f t="shared" si="2"/>
        <v>0</v>
      </c>
    </row>
    <row r="59" spans="1:7" s="3" customFormat="1" ht="15.6" x14ac:dyDescent="0.3">
      <c r="A59" s="512" t="s">
        <v>353</v>
      </c>
      <c r="B59" s="513"/>
      <c r="C59" s="513"/>
      <c r="D59" s="506"/>
      <c r="E59" s="13">
        <v>16800</v>
      </c>
      <c r="F59" s="13">
        <v>16800</v>
      </c>
      <c r="G59" s="15">
        <f t="shared" si="2"/>
        <v>0</v>
      </c>
    </row>
    <row r="60" spans="1:7" s="3" customFormat="1" ht="15.6" x14ac:dyDescent="0.3">
      <c r="A60" s="509" t="s">
        <v>346</v>
      </c>
      <c r="B60" s="510" t="s">
        <v>314</v>
      </c>
      <c r="C60" s="510" t="s">
        <v>314</v>
      </c>
      <c r="D60" s="511" t="s">
        <v>314</v>
      </c>
      <c r="E60" s="444">
        <v>10000</v>
      </c>
      <c r="F60" s="444">
        <v>10000</v>
      </c>
      <c r="G60" s="15">
        <f t="shared" si="2"/>
        <v>0</v>
      </c>
    </row>
    <row r="61" spans="1:7" s="3" customFormat="1" ht="15.6" x14ac:dyDescent="0.3">
      <c r="A61" s="509" t="s">
        <v>345</v>
      </c>
      <c r="B61" s="510" t="s">
        <v>315</v>
      </c>
      <c r="C61" s="510" t="s">
        <v>315</v>
      </c>
      <c r="D61" s="511" t="s">
        <v>315</v>
      </c>
      <c r="E61" s="444">
        <v>25000</v>
      </c>
      <c r="F61" s="444">
        <v>25000</v>
      </c>
      <c r="G61" s="15">
        <f t="shared" si="2"/>
        <v>0</v>
      </c>
    </row>
    <row r="62" spans="1:7" s="3" customFormat="1" ht="15.6" x14ac:dyDescent="0.3">
      <c r="A62" s="512" t="s">
        <v>312</v>
      </c>
      <c r="B62" s="513"/>
      <c r="C62" s="513"/>
      <c r="D62" s="506"/>
      <c r="E62" s="444">
        <v>16864</v>
      </c>
      <c r="F62" s="444">
        <v>8336</v>
      </c>
      <c r="G62" s="15">
        <f t="shared" si="2"/>
        <v>8528</v>
      </c>
    </row>
    <row r="63" spans="1:7" s="3" customFormat="1" ht="16.2" thickBot="1" x14ac:dyDescent="0.35">
      <c r="A63" s="526" t="s">
        <v>313</v>
      </c>
      <c r="B63" s="524"/>
      <c r="C63" s="524"/>
      <c r="D63" s="525"/>
      <c r="E63" s="445">
        <v>1620000</v>
      </c>
      <c r="F63" s="445">
        <v>1393451</v>
      </c>
      <c r="G63" s="401">
        <f t="shared" si="2"/>
        <v>226549</v>
      </c>
    </row>
    <row r="64" spans="1:7" s="3" customFormat="1" ht="15.6" x14ac:dyDescent="0.3">
      <c r="A64" s="70"/>
      <c r="B64" s="70"/>
      <c r="C64" s="70"/>
      <c r="D64" s="70"/>
      <c r="E64" s="479"/>
      <c r="F64" s="479"/>
      <c r="G64" s="48"/>
    </row>
    <row r="65" spans="1:8" s="3" customFormat="1" ht="16.2" thickBot="1" x14ac:dyDescent="0.35">
      <c r="A65" s="12"/>
    </row>
    <row r="66" spans="1:8" s="3" customFormat="1" ht="16.2" thickBot="1" x14ac:dyDescent="0.35">
      <c r="A66" s="514" t="s">
        <v>86</v>
      </c>
      <c r="B66" s="515"/>
      <c r="C66" s="515"/>
      <c r="D66" s="516"/>
      <c r="E66" s="43" t="s">
        <v>74</v>
      </c>
      <c r="F66" s="43" t="s">
        <v>75</v>
      </c>
      <c r="G66" s="44" t="s">
        <v>81</v>
      </c>
    </row>
    <row r="67" spans="1:8" s="3" customFormat="1" ht="16.2" thickBot="1" x14ac:dyDescent="0.35">
      <c r="A67" s="514" t="s">
        <v>54</v>
      </c>
      <c r="B67" s="515"/>
      <c r="C67" s="515"/>
      <c r="D67" s="516"/>
      <c r="E67" s="20">
        <f>SUM(E68:E75)</f>
        <v>95000</v>
      </c>
      <c r="F67" s="20">
        <f>SUM(F68:F75)</f>
        <v>95000</v>
      </c>
      <c r="G67" s="21">
        <f t="shared" ref="G67:G72" si="3">E67-F67</f>
        <v>0</v>
      </c>
    </row>
    <row r="68" spans="1:8" s="2" customFormat="1" ht="15.6" x14ac:dyDescent="0.3">
      <c r="A68" s="517" t="s">
        <v>347</v>
      </c>
      <c r="B68" s="518"/>
      <c r="C68" s="518"/>
      <c r="D68" s="519"/>
      <c r="E68" s="18">
        <v>0</v>
      </c>
      <c r="F68" s="18">
        <v>0</v>
      </c>
      <c r="G68" s="14">
        <f t="shared" si="3"/>
        <v>0</v>
      </c>
      <c r="H68" s="3"/>
    </row>
    <row r="69" spans="1:8" s="2" customFormat="1" ht="15.6" x14ac:dyDescent="0.3">
      <c r="A69" s="512" t="s">
        <v>348</v>
      </c>
      <c r="B69" s="513"/>
      <c r="C69" s="513"/>
      <c r="D69" s="506"/>
      <c r="E69" s="13">
        <v>15000</v>
      </c>
      <c r="F69" s="13">
        <v>15000</v>
      </c>
      <c r="G69" s="15">
        <f t="shared" si="3"/>
        <v>0</v>
      </c>
      <c r="H69" s="3"/>
    </row>
    <row r="70" spans="1:8" s="2" customFormat="1" ht="15.6" x14ac:dyDescent="0.3">
      <c r="A70" s="512" t="s">
        <v>349</v>
      </c>
      <c r="B70" s="513"/>
      <c r="C70" s="513"/>
      <c r="D70" s="506"/>
      <c r="E70" s="13">
        <v>7000</v>
      </c>
      <c r="F70" s="13">
        <v>7000</v>
      </c>
      <c r="G70" s="19">
        <f t="shared" si="3"/>
        <v>0</v>
      </c>
      <c r="H70" s="3"/>
    </row>
    <row r="71" spans="1:8" s="2" customFormat="1" ht="15.6" x14ac:dyDescent="0.3">
      <c r="A71" s="512" t="s">
        <v>350</v>
      </c>
      <c r="B71" s="513"/>
      <c r="C71" s="513"/>
      <c r="D71" s="506"/>
      <c r="E71" s="400">
        <v>20000</v>
      </c>
      <c r="F71" s="400">
        <v>20000</v>
      </c>
      <c r="G71" s="19">
        <f t="shared" si="3"/>
        <v>0</v>
      </c>
      <c r="H71" s="3"/>
    </row>
    <row r="72" spans="1:8" s="2" customFormat="1" ht="15.6" x14ac:dyDescent="0.3">
      <c r="A72" s="512" t="s">
        <v>350</v>
      </c>
      <c r="B72" s="513"/>
      <c r="C72" s="513"/>
      <c r="D72" s="506"/>
      <c r="E72" s="400">
        <v>20000</v>
      </c>
      <c r="F72" s="400">
        <v>20000</v>
      </c>
      <c r="G72" s="19">
        <f t="shared" si="3"/>
        <v>0</v>
      </c>
      <c r="H72" s="3"/>
    </row>
    <row r="73" spans="1:8" s="2" customFormat="1" ht="15.6" x14ac:dyDescent="0.3">
      <c r="A73" s="512" t="s">
        <v>351</v>
      </c>
      <c r="B73" s="513"/>
      <c r="C73" s="513"/>
      <c r="D73" s="506"/>
      <c r="E73" s="13">
        <v>18000</v>
      </c>
      <c r="F73" s="13">
        <v>18000</v>
      </c>
      <c r="G73" s="15">
        <f t="shared" ref="G73:G74" si="4">E73-F73</f>
        <v>0</v>
      </c>
      <c r="H73" s="3"/>
    </row>
    <row r="74" spans="1:8" s="2" customFormat="1" ht="15.6" x14ac:dyDescent="0.3">
      <c r="A74" s="512" t="s">
        <v>352</v>
      </c>
      <c r="B74" s="513"/>
      <c r="C74" s="513"/>
      <c r="D74" s="506"/>
      <c r="E74" s="13">
        <v>15000</v>
      </c>
      <c r="F74" s="13">
        <v>15000</v>
      </c>
      <c r="G74" s="15">
        <f t="shared" si="4"/>
        <v>0</v>
      </c>
      <c r="H74" s="3"/>
    </row>
    <row r="75" spans="1:8" s="3" customFormat="1" ht="16.2" thickBot="1" x14ac:dyDescent="0.35">
      <c r="A75" s="542"/>
      <c r="B75" s="543"/>
      <c r="C75" s="543"/>
      <c r="D75" s="544"/>
      <c r="E75" s="42"/>
      <c r="F75" s="42"/>
      <c r="G75" s="17">
        <f>E75-F75</f>
        <v>0</v>
      </c>
      <c r="H75" s="2"/>
    </row>
    <row r="76" spans="1:8" s="3" customFormat="1" ht="15.6" x14ac:dyDescent="0.3">
      <c r="A76" s="2"/>
      <c r="B76" s="2"/>
      <c r="C76" s="2"/>
      <c r="D76" s="2"/>
      <c r="E76" s="2"/>
      <c r="F76" s="2"/>
      <c r="G76" s="2"/>
      <c r="H76" s="2"/>
    </row>
    <row r="77" spans="1:8" s="3" customFormat="1" ht="15.6" x14ac:dyDescent="0.3">
      <c r="A77" s="2"/>
      <c r="B77" s="2"/>
      <c r="C77" s="2"/>
      <c r="D77" s="2"/>
      <c r="E77" s="2"/>
      <c r="F77" s="2"/>
      <c r="G77" s="2"/>
      <c r="H77" s="2"/>
    </row>
    <row r="78" spans="1:8" s="3" customFormat="1" ht="15.6" x14ac:dyDescent="0.3">
      <c r="A78" s="1" t="s">
        <v>91</v>
      </c>
    </row>
    <row r="79" spans="1:8" s="3" customFormat="1" ht="15.6" x14ac:dyDescent="0.3">
      <c r="A79" s="1"/>
    </row>
    <row r="80" spans="1:8" s="3" customFormat="1" ht="16.2" thickBot="1" x14ac:dyDescent="0.35">
      <c r="A80" s="1"/>
    </row>
    <row r="81" spans="1:7" s="3" customFormat="1" ht="16.2" thickBot="1" x14ac:dyDescent="0.35">
      <c r="A81" s="514" t="s">
        <v>86</v>
      </c>
      <c r="B81" s="515"/>
      <c r="C81" s="515"/>
      <c r="D81" s="516"/>
      <c r="E81" s="43" t="s">
        <v>74</v>
      </c>
      <c r="F81" s="43" t="s">
        <v>75</v>
      </c>
      <c r="G81" s="44" t="s">
        <v>81</v>
      </c>
    </row>
    <row r="82" spans="1:7" s="3" customFormat="1" ht="16.2" thickBot="1" x14ac:dyDescent="0.35">
      <c r="A82" s="514" t="s">
        <v>88</v>
      </c>
      <c r="B82" s="515"/>
      <c r="C82" s="515"/>
      <c r="D82" s="516"/>
      <c r="E82" s="78">
        <f>SUM(E83:E85)</f>
        <v>105800</v>
      </c>
      <c r="F82" s="78">
        <f>SUM(F83:F85)</f>
        <v>105800</v>
      </c>
      <c r="G82" s="79">
        <f>E82-F82</f>
        <v>0</v>
      </c>
    </row>
    <row r="83" spans="1:7" s="3" customFormat="1" ht="15.6" x14ac:dyDescent="0.3">
      <c r="A83" s="517" t="s">
        <v>316</v>
      </c>
      <c r="B83" s="518"/>
      <c r="C83" s="518"/>
      <c r="D83" s="519"/>
      <c r="E83" s="402">
        <v>72600</v>
      </c>
      <c r="F83" s="402">
        <v>72600</v>
      </c>
      <c r="G83" s="403">
        <f>E83-F83</f>
        <v>0</v>
      </c>
    </row>
    <row r="84" spans="1:7" s="3" customFormat="1" ht="15.6" x14ac:dyDescent="0.3">
      <c r="A84" s="512" t="s">
        <v>317</v>
      </c>
      <c r="B84" s="513"/>
      <c r="C84" s="513"/>
      <c r="D84" s="506"/>
      <c r="E84" s="404">
        <v>33200</v>
      </c>
      <c r="F84" s="405">
        <v>33200</v>
      </c>
      <c r="G84" s="406">
        <f t="shared" ref="G84:G89" si="5">E84-F84</f>
        <v>0</v>
      </c>
    </row>
    <row r="85" spans="1:7" s="3" customFormat="1" ht="16.2" thickBot="1" x14ac:dyDescent="0.35">
      <c r="A85" s="523"/>
      <c r="B85" s="524"/>
      <c r="C85" s="524"/>
      <c r="D85" s="525"/>
      <c r="E85" s="80"/>
      <c r="F85" s="80"/>
      <c r="G85" s="81">
        <f t="shared" si="5"/>
        <v>0</v>
      </c>
    </row>
    <row r="86" spans="1:7" s="3" customFormat="1" ht="16.2" thickBot="1" x14ac:dyDescent="0.35">
      <c r="A86" s="514" t="s">
        <v>144</v>
      </c>
      <c r="B86" s="515"/>
      <c r="C86" s="515"/>
      <c r="D86" s="516"/>
      <c r="E86" s="78">
        <f>SUM(E87:E90)</f>
        <v>2043000</v>
      </c>
      <c r="F86" s="78">
        <f>SUM(F87:F90)</f>
        <v>2043000</v>
      </c>
      <c r="G86" s="79">
        <f>E86-F86</f>
        <v>0</v>
      </c>
    </row>
    <row r="87" spans="1:7" s="3" customFormat="1" ht="15.6" x14ac:dyDescent="0.3">
      <c r="A87" s="517" t="s">
        <v>319</v>
      </c>
      <c r="B87" s="518"/>
      <c r="C87" s="518"/>
      <c r="D87" s="519"/>
      <c r="E87" s="402">
        <v>98000</v>
      </c>
      <c r="F87" s="402">
        <v>98000</v>
      </c>
      <c r="G87" s="406">
        <f>E87-F87</f>
        <v>0</v>
      </c>
    </row>
    <row r="88" spans="1:7" s="3" customFormat="1" ht="15.6" x14ac:dyDescent="0.3">
      <c r="A88" s="548" t="s">
        <v>318</v>
      </c>
      <c r="B88" s="549"/>
      <c r="C88" s="549"/>
      <c r="D88" s="547"/>
      <c r="E88" s="407">
        <v>1945000</v>
      </c>
      <c r="F88" s="407">
        <v>1945000</v>
      </c>
      <c r="G88" s="408">
        <f t="shared" si="5"/>
        <v>0</v>
      </c>
    </row>
    <row r="89" spans="1:7" s="3" customFormat="1" ht="15.6" x14ac:dyDescent="0.3">
      <c r="A89" s="545"/>
      <c r="B89" s="546"/>
      <c r="C89" s="546"/>
      <c r="D89" s="547"/>
      <c r="E89" s="82"/>
      <c r="F89" s="82"/>
      <c r="G89" s="83">
        <f t="shared" si="5"/>
        <v>0</v>
      </c>
    </row>
    <row r="90" spans="1:7" s="3" customFormat="1" ht="16.2" thickBot="1" x14ac:dyDescent="0.35">
      <c r="A90" s="542"/>
      <c r="B90" s="543"/>
      <c r="C90" s="543"/>
      <c r="D90" s="544"/>
      <c r="E90" s="84"/>
      <c r="F90" s="84"/>
      <c r="G90" s="85">
        <f>E90-F90</f>
        <v>0</v>
      </c>
    </row>
    <row r="91" spans="1:7" s="3" customFormat="1" ht="15.6" x14ac:dyDescent="0.3">
      <c r="A91" s="449"/>
      <c r="B91" s="449"/>
      <c r="C91" s="449"/>
      <c r="D91" s="449"/>
      <c r="E91" s="480"/>
      <c r="F91" s="480"/>
      <c r="G91" s="481"/>
    </row>
    <row r="92" spans="1:7" s="3" customFormat="1" ht="16.2" thickBot="1" x14ac:dyDescent="0.35">
      <c r="A92" s="45"/>
      <c r="B92" s="45"/>
      <c r="C92" s="45"/>
      <c r="D92" s="45"/>
      <c r="E92" s="45"/>
      <c r="F92" s="45"/>
      <c r="G92" s="48"/>
    </row>
    <row r="93" spans="1:7" s="3" customFormat="1" ht="16.2" thickBot="1" x14ac:dyDescent="0.35">
      <c r="A93" s="49" t="s">
        <v>89</v>
      </c>
      <c r="B93" s="72"/>
      <c r="C93" s="75">
        <f>SUM(C94:C102)</f>
        <v>315547</v>
      </c>
      <c r="D93" s="538" t="s">
        <v>87</v>
      </c>
      <c r="E93" s="539"/>
      <c r="F93" s="539"/>
      <c r="G93" s="540"/>
    </row>
    <row r="94" spans="1:7" s="3" customFormat="1" ht="15.6" x14ac:dyDescent="0.3">
      <c r="A94" s="76"/>
      <c r="B94" s="77" t="s">
        <v>320</v>
      </c>
      <c r="C94" s="411"/>
      <c r="D94" s="535"/>
      <c r="E94" s="536"/>
      <c r="F94" s="536"/>
      <c r="G94" s="537"/>
    </row>
    <row r="95" spans="1:7" s="3" customFormat="1" ht="15.6" x14ac:dyDescent="0.3">
      <c r="A95" s="34"/>
      <c r="B95" s="409" t="s">
        <v>321</v>
      </c>
      <c r="C95" s="410">
        <v>140000</v>
      </c>
      <c r="D95" s="520" t="s">
        <v>322</v>
      </c>
      <c r="E95" s="521"/>
      <c r="F95" s="521"/>
      <c r="G95" s="522"/>
    </row>
    <row r="96" spans="1:7" s="3" customFormat="1" ht="15.6" x14ac:dyDescent="0.3">
      <c r="A96" s="34"/>
      <c r="B96" s="409" t="s">
        <v>321</v>
      </c>
      <c r="C96" s="412">
        <v>30000</v>
      </c>
      <c r="D96" s="520" t="s">
        <v>323</v>
      </c>
      <c r="E96" s="521"/>
      <c r="F96" s="521"/>
      <c r="G96" s="522"/>
    </row>
    <row r="97" spans="1:11" s="3" customFormat="1" ht="15.6" x14ac:dyDescent="0.3">
      <c r="A97" s="34"/>
      <c r="B97" s="409" t="s">
        <v>321</v>
      </c>
      <c r="C97" s="412">
        <v>100000</v>
      </c>
      <c r="D97" s="520" t="s">
        <v>324</v>
      </c>
      <c r="E97" s="521"/>
      <c r="F97" s="521"/>
      <c r="G97" s="522"/>
    </row>
    <row r="98" spans="1:11" s="3" customFormat="1" ht="15.6" x14ac:dyDescent="0.3">
      <c r="A98" s="34"/>
      <c r="B98" s="409" t="s">
        <v>325</v>
      </c>
      <c r="C98" s="412">
        <v>35547</v>
      </c>
      <c r="D98" s="520" t="s">
        <v>326</v>
      </c>
      <c r="E98" s="521"/>
      <c r="F98" s="521"/>
      <c r="G98" s="522"/>
    </row>
    <row r="99" spans="1:11" s="3" customFormat="1" ht="15.6" x14ac:dyDescent="0.3">
      <c r="A99" s="34"/>
      <c r="B99" s="409" t="s">
        <v>327</v>
      </c>
      <c r="C99" s="412"/>
      <c r="D99" s="520"/>
      <c r="E99" s="521"/>
      <c r="F99" s="521"/>
      <c r="G99" s="522"/>
    </row>
    <row r="100" spans="1:11" s="3" customFormat="1" ht="15.6" x14ac:dyDescent="0.3">
      <c r="A100" s="34"/>
      <c r="B100" s="409" t="s">
        <v>328</v>
      </c>
      <c r="C100" s="412">
        <v>10000</v>
      </c>
      <c r="D100" s="520"/>
      <c r="E100" s="521"/>
      <c r="F100" s="521"/>
      <c r="G100" s="522"/>
    </row>
    <row r="101" spans="1:11" s="3" customFormat="1" ht="15.6" x14ac:dyDescent="0.3">
      <c r="A101" s="73"/>
      <c r="B101" s="74" t="s">
        <v>90</v>
      </c>
      <c r="C101" s="36"/>
      <c r="D101" s="541"/>
      <c r="E101" s="521"/>
      <c r="F101" s="521"/>
      <c r="G101" s="522"/>
    </row>
    <row r="102" spans="1:11" s="3" customFormat="1" ht="15.6" x14ac:dyDescent="0.3">
      <c r="A102" s="73"/>
      <c r="B102" s="74"/>
      <c r="C102" s="36"/>
      <c r="D102" s="541"/>
      <c r="E102" s="521"/>
      <c r="F102" s="521"/>
      <c r="G102" s="522"/>
    </row>
    <row r="103" spans="1:11" s="3" customFormat="1" ht="15.6" x14ac:dyDescent="0.3">
      <c r="A103" s="45"/>
      <c r="B103" s="45"/>
      <c r="C103" s="480"/>
      <c r="D103" s="449"/>
      <c r="E103" s="449"/>
      <c r="F103" s="449"/>
      <c r="G103" s="449"/>
    </row>
    <row r="104" spans="1:11" ht="15.6" x14ac:dyDescent="0.3">
      <c r="A104" s="45"/>
      <c r="B104" s="45"/>
      <c r="C104" s="45"/>
      <c r="D104" s="45"/>
      <c r="E104" s="45"/>
      <c r="F104" s="45"/>
      <c r="G104" s="48"/>
      <c r="H104" s="3"/>
    </row>
    <row r="105" spans="1:11" ht="15.6" x14ac:dyDescent="0.3">
      <c r="A105" s="1" t="s">
        <v>92</v>
      </c>
      <c r="B105" s="3"/>
      <c r="C105" s="3"/>
      <c r="D105" s="3"/>
      <c r="E105" s="3"/>
      <c r="F105" s="3"/>
      <c r="G105" s="3"/>
      <c r="H105" s="3"/>
    </row>
    <row r="106" spans="1:11" ht="15.6" x14ac:dyDescent="0.3">
      <c r="A106" s="48" t="s">
        <v>93</v>
      </c>
      <c r="B106" s="3"/>
      <c r="C106" s="3"/>
      <c r="D106" s="3"/>
      <c r="E106" s="3"/>
      <c r="F106" s="3"/>
      <c r="G106" s="3"/>
      <c r="H106" s="3"/>
    </row>
    <row r="107" spans="1:11" ht="15.6" x14ac:dyDescent="0.3">
      <c r="A107" s="48"/>
      <c r="B107" s="3"/>
      <c r="C107" s="3"/>
      <c r="D107" s="3"/>
      <c r="E107" s="3"/>
      <c r="F107" s="3"/>
      <c r="G107" s="3"/>
      <c r="H107" s="3"/>
    </row>
    <row r="108" spans="1:11" ht="15.6" x14ac:dyDescent="0.3">
      <c r="A108" s="1"/>
      <c r="B108" s="3"/>
      <c r="C108" s="3"/>
      <c r="D108" s="3"/>
      <c r="E108" s="3"/>
      <c r="F108" s="3"/>
      <c r="G108" s="3"/>
      <c r="H108" s="3"/>
    </row>
    <row r="109" spans="1:11" ht="15.6" x14ac:dyDescent="0.3">
      <c r="A109" s="533" t="s">
        <v>94</v>
      </c>
      <c r="B109" s="533"/>
      <c r="C109" s="533"/>
      <c r="D109" s="533"/>
      <c r="E109" s="533"/>
      <c r="F109" s="533"/>
      <c r="G109" s="533"/>
      <c r="H109" s="533"/>
    </row>
    <row r="110" spans="1:11" ht="15.6" x14ac:dyDescent="0.3">
      <c r="A110" s="48" t="s">
        <v>373</v>
      </c>
      <c r="B110" s="48"/>
      <c r="C110" s="48"/>
      <c r="D110" s="48"/>
      <c r="E110" s="48"/>
      <c r="F110" s="48"/>
      <c r="G110" s="48"/>
      <c r="H110" s="48"/>
      <c r="I110" s="448"/>
      <c r="J110" s="448"/>
      <c r="K110" s="448"/>
    </row>
    <row r="111" spans="1:11" ht="15.6" x14ac:dyDescent="0.3">
      <c r="A111" s="446" t="s">
        <v>370</v>
      </c>
      <c r="B111" s="446"/>
      <c r="C111" s="446"/>
      <c r="D111" s="446"/>
      <c r="E111" s="446"/>
      <c r="F111" s="446"/>
      <c r="G111" s="446"/>
      <c r="H111" s="447"/>
      <c r="I111" s="448"/>
      <c r="J111" s="448"/>
      <c r="K111" s="448"/>
    </row>
    <row r="112" spans="1:11" ht="15.6" x14ac:dyDescent="0.3">
      <c r="A112" s="446" t="s">
        <v>355</v>
      </c>
      <c r="B112" s="446"/>
      <c r="C112" s="446"/>
      <c r="D112" s="446"/>
      <c r="E112" s="446"/>
      <c r="F112" s="446"/>
      <c r="G112" s="446"/>
      <c r="H112" s="447"/>
      <c r="I112" s="448"/>
      <c r="J112" s="448"/>
      <c r="K112" s="448"/>
    </row>
    <row r="113" spans="1:11" ht="15.6" x14ac:dyDescent="0.3">
      <c r="A113" s="446"/>
      <c r="B113" s="446"/>
      <c r="C113" s="446"/>
      <c r="D113" s="446"/>
      <c r="E113" s="446"/>
      <c r="F113" s="446"/>
      <c r="G113" s="446"/>
      <c r="H113" s="447"/>
      <c r="I113" s="448"/>
      <c r="J113" s="448"/>
      <c r="K113" s="448"/>
    </row>
    <row r="114" spans="1:11" x14ac:dyDescent="0.3">
      <c r="A114" s="532"/>
      <c r="B114" s="532"/>
      <c r="C114" s="532"/>
      <c r="D114" s="532"/>
      <c r="E114" s="532"/>
      <c r="F114" s="532"/>
      <c r="G114" s="532"/>
      <c r="H114" s="532"/>
    </row>
    <row r="115" spans="1:11" s="3" customFormat="1" ht="15.6" x14ac:dyDescent="0.3">
      <c r="A115" s="534" t="s">
        <v>95</v>
      </c>
      <c r="B115" s="534"/>
      <c r="C115" s="534"/>
      <c r="D115" s="534"/>
      <c r="E115" s="534"/>
      <c r="F115" s="534"/>
      <c r="G115" s="534"/>
      <c r="H115" s="534"/>
    </row>
    <row r="116" spans="1:11" s="3" customFormat="1" ht="15.6" x14ac:dyDescent="0.3">
      <c r="A116" s="532"/>
      <c r="B116" s="532"/>
      <c r="C116" s="532"/>
      <c r="D116" s="532"/>
      <c r="E116" s="532"/>
      <c r="F116" s="532"/>
      <c r="G116" s="532"/>
      <c r="H116" s="532"/>
    </row>
    <row r="117" spans="1:11" s="3" customFormat="1" ht="15.6" x14ac:dyDescent="0.3">
      <c r="A117" s="425" t="s">
        <v>356</v>
      </c>
      <c r="B117" s="425"/>
      <c r="C117" s="425"/>
      <c r="D117" s="425"/>
      <c r="E117" s="425"/>
      <c r="F117" s="425"/>
      <c r="G117" s="425"/>
      <c r="H117" s="425"/>
    </row>
    <row r="118" spans="1:11" s="3" customFormat="1" ht="15.6" x14ac:dyDescent="0.3">
      <c r="A118" s="425" t="s">
        <v>357</v>
      </c>
      <c r="B118" s="425"/>
      <c r="C118" s="425"/>
      <c r="D118" s="425"/>
      <c r="E118" s="425"/>
      <c r="F118" s="425"/>
      <c r="G118" s="425"/>
      <c r="H118" s="425"/>
    </row>
    <row r="119" spans="1:11" s="3" customFormat="1" ht="15.6" x14ac:dyDescent="0.3">
      <c r="A119" s="425" t="s">
        <v>358</v>
      </c>
      <c r="B119" s="425"/>
      <c r="C119" s="425"/>
      <c r="D119" s="425"/>
      <c r="E119" s="425"/>
      <c r="F119" s="425"/>
      <c r="G119" s="425"/>
      <c r="H119" s="425"/>
    </row>
    <row r="120" spans="1:11" s="3" customFormat="1" ht="15.6" x14ac:dyDescent="0.3">
      <c r="A120" s="425"/>
      <c r="B120" s="425"/>
      <c r="C120" s="425"/>
      <c r="D120" s="425"/>
      <c r="E120" s="425"/>
      <c r="F120" s="425"/>
      <c r="G120" s="425"/>
      <c r="H120" s="425"/>
    </row>
    <row r="121" spans="1:11" s="3" customFormat="1" ht="15.6" x14ac:dyDescent="0.3">
      <c r="A121" s="425" t="s">
        <v>359</v>
      </c>
      <c r="B121" s="425"/>
      <c r="C121" s="425"/>
      <c r="D121" s="425"/>
      <c r="E121" s="425"/>
      <c r="F121" s="425"/>
      <c r="G121" s="425"/>
      <c r="H121" s="425"/>
    </row>
    <row r="122" spans="1:11" s="3" customFormat="1" ht="15.6" x14ac:dyDescent="0.3">
      <c r="A122" s="425" t="s">
        <v>360</v>
      </c>
      <c r="B122" s="425"/>
      <c r="C122" s="425"/>
      <c r="D122" s="425"/>
      <c r="E122" s="425"/>
      <c r="F122" s="425"/>
      <c r="G122" s="425"/>
      <c r="H122" s="425"/>
    </row>
    <row r="123" spans="1:11" s="3" customFormat="1" ht="15.6" x14ac:dyDescent="0.3">
      <c r="A123" s="425" t="s">
        <v>362</v>
      </c>
      <c r="B123" s="425"/>
      <c r="C123" s="425"/>
      <c r="D123" s="425"/>
      <c r="E123" s="425"/>
      <c r="F123" s="425"/>
      <c r="G123" s="425"/>
      <c r="H123" s="425"/>
    </row>
    <row r="124" spans="1:11" s="3" customFormat="1" ht="15.6" x14ac:dyDescent="0.3">
      <c r="A124" s="425" t="s">
        <v>361</v>
      </c>
      <c r="B124" s="425"/>
      <c r="C124" s="425"/>
      <c r="D124" s="425"/>
      <c r="E124" s="425"/>
      <c r="F124" s="425"/>
      <c r="G124" s="425"/>
      <c r="H124" s="425"/>
    </row>
    <row r="125" spans="1:11" s="3" customFormat="1" ht="15.6" x14ac:dyDescent="0.3">
      <c r="A125" s="425"/>
      <c r="B125" s="425"/>
      <c r="C125" s="425"/>
      <c r="D125" s="425"/>
      <c r="E125" s="425"/>
      <c r="F125" s="425"/>
      <c r="G125" s="425"/>
      <c r="H125" s="425"/>
    </row>
    <row r="126" spans="1:11" s="3" customFormat="1" ht="15.6" x14ac:dyDescent="0.3">
      <c r="A126" s="425" t="s">
        <v>420</v>
      </c>
      <c r="B126" s="425"/>
      <c r="C126" s="425"/>
      <c r="D126" s="425"/>
      <c r="E126" s="425"/>
      <c r="F126" s="425"/>
      <c r="G126" s="425"/>
      <c r="H126" s="425"/>
    </row>
    <row r="127" spans="1:11" s="3" customFormat="1" ht="15.6" x14ac:dyDescent="0.3">
      <c r="A127" s="425" t="s">
        <v>422</v>
      </c>
      <c r="B127" s="425"/>
      <c r="C127" s="425"/>
      <c r="D127" s="425"/>
      <c r="E127" s="425"/>
      <c r="F127" s="425"/>
      <c r="G127" s="425"/>
      <c r="H127" s="425"/>
    </row>
    <row r="128" spans="1:11" s="3" customFormat="1" ht="15.6" x14ac:dyDescent="0.3">
      <c r="A128" s="3" t="s">
        <v>363</v>
      </c>
      <c r="B128" s="425"/>
      <c r="C128" s="425"/>
      <c r="D128" s="425"/>
      <c r="E128" s="425"/>
      <c r="F128" s="425"/>
      <c r="G128" s="425"/>
      <c r="H128" s="425"/>
    </row>
    <row r="129" spans="1:8" s="3" customFormat="1" ht="15.6" x14ac:dyDescent="0.3">
      <c r="B129" s="425"/>
      <c r="C129" s="425"/>
      <c r="D129" s="425"/>
      <c r="E129" s="425"/>
      <c r="F129" s="425"/>
      <c r="G129" s="425"/>
      <c r="H129" s="425"/>
    </row>
    <row r="130" spans="1:8" s="3" customFormat="1" ht="15.6" x14ac:dyDescent="0.3">
      <c r="A130" s="2" t="s">
        <v>365</v>
      </c>
      <c r="B130" s="449"/>
      <c r="C130" s="449"/>
      <c r="D130" s="449"/>
      <c r="E130" s="449"/>
      <c r="F130" s="425"/>
      <c r="G130" s="425"/>
      <c r="H130" s="425"/>
    </row>
    <row r="131" spans="1:8" s="3" customFormat="1" ht="15.6" x14ac:dyDescent="0.3">
      <c r="A131" s="3" t="s">
        <v>364</v>
      </c>
      <c r="B131" s="449"/>
      <c r="C131" s="449"/>
      <c r="D131" s="449"/>
      <c r="E131" s="449"/>
      <c r="F131" s="425"/>
      <c r="G131" s="425"/>
      <c r="H131" s="425"/>
    </row>
    <row r="132" spans="1:8" s="2" customFormat="1" ht="15.6" x14ac:dyDescent="0.3">
      <c r="A132" s="426"/>
      <c r="B132" s="426"/>
      <c r="C132" s="426"/>
      <c r="D132" s="426"/>
      <c r="E132" s="426"/>
      <c r="F132" s="426"/>
      <c r="G132" s="426"/>
      <c r="H132" s="426"/>
    </row>
    <row r="133" spans="1:8" s="2" customFormat="1" ht="15.6" x14ac:dyDescent="0.3">
      <c r="A133" s="426"/>
      <c r="B133" s="426"/>
      <c r="C133" s="426"/>
      <c r="D133" s="426"/>
      <c r="E133" s="426"/>
      <c r="F133" s="426"/>
      <c r="G133" s="426"/>
      <c r="H133" s="426"/>
    </row>
    <row r="134" spans="1:8" s="2" customFormat="1" ht="15.6" x14ac:dyDescent="0.3">
      <c r="A134" s="1" t="s">
        <v>96</v>
      </c>
      <c r="B134" s="3"/>
      <c r="C134" s="3"/>
      <c r="D134" s="3"/>
      <c r="E134" s="3"/>
      <c r="F134" s="3"/>
      <c r="G134" s="3"/>
      <c r="H134" s="3"/>
    </row>
    <row r="135" spans="1:8" s="2" customFormat="1" ht="15.6" x14ac:dyDescent="0.3">
      <c r="A135" s="2" t="s">
        <v>97</v>
      </c>
    </row>
    <row r="136" spans="1:8" s="2" customFormat="1" ht="15.6" x14ac:dyDescent="0.3"/>
    <row r="137" spans="1:8" s="2" customFormat="1" ht="15.6" x14ac:dyDescent="0.3">
      <c r="A137" s="30" t="s">
        <v>98</v>
      </c>
    </row>
    <row r="138" spans="1:8" s="2" customFormat="1" ht="15.6" x14ac:dyDescent="0.3">
      <c r="A138" s="2" t="s">
        <v>366</v>
      </c>
    </row>
    <row r="139" spans="1:8" s="2" customFormat="1" ht="15.6" x14ac:dyDescent="0.3"/>
    <row r="140" spans="1:8" s="2" customFormat="1" ht="15.6" x14ac:dyDescent="0.3">
      <c r="A140" s="30" t="s">
        <v>99</v>
      </c>
    </row>
    <row r="141" spans="1:8" s="2" customFormat="1" ht="15.6" x14ac:dyDescent="0.3">
      <c r="A141" s="498" t="s">
        <v>367</v>
      </c>
      <c r="B141" s="498"/>
      <c r="C141" s="498"/>
      <c r="D141" s="498"/>
      <c r="E141" s="498"/>
      <c r="F141" s="498"/>
      <c r="G141" s="498"/>
      <c r="H141" s="498"/>
    </row>
    <row r="142" spans="1:8" s="2" customFormat="1" ht="15.6" x14ac:dyDescent="0.3">
      <c r="A142" s="498" t="s">
        <v>368</v>
      </c>
      <c r="B142" s="498"/>
      <c r="C142" s="498"/>
      <c r="D142" s="498"/>
      <c r="E142" s="498"/>
      <c r="F142" s="498"/>
      <c r="G142" s="498"/>
      <c r="H142" s="498"/>
    </row>
    <row r="143" spans="1:8" s="2" customFormat="1" ht="15.6" x14ac:dyDescent="0.3">
      <c r="A143" s="425"/>
      <c r="B143" s="425"/>
      <c r="C143" s="425"/>
      <c r="D143" s="425"/>
      <c r="E143" s="425"/>
      <c r="F143" s="425"/>
      <c r="G143" s="425"/>
      <c r="H143" s="425"/>
    </row>
    <row r="144" spans="1:8" s="2" customFormat="1" ht="15.6" x14ac:dyDescent="0.3">
      <c r="A144" s="498" t="s">
        <v>369</v>
      </c>
      <c r="B144" s="498"/>
      <c r="C144" s="498"/>
      <c r="D144" s="498"/>
      <c r="E144" s="498"/>
      <c r="F144" s="498"/>
      <c r="G144" s="498"/>
      <c r="H144" s="498"/>
    </row>
    <row r="145" spans="1:8" s="2" customFormat="1" ht="16.2" thickBot="1" x14ac:dyDescent="0.35">
      <c r="A145" s="498"/>
      <c r="B145" s="498"/>
      <c r="C145" s="498"/>
      <c r="D145" s="498"/>
      <c r="E145" s="498"/>
      <c r="F145" s="498"/>
      <c r="G145" s="498"/>
      <c r="H145" s="498"/>
    </row>
    <row r="146" spans="1:8" s="2" customFormat="1" ht="16.2" thickBot="1" x14ac:dyDescent="0.35">
      <c r="A146" s="527" t="s">
        <v>150</v>
      </c>
      <c r="B146" s="528"/>
      <c r="C146" s="528"/>
      <c r="D146" s="528"/>
      <c r="E146" s="528"/>
      <c r="F146" s="528"/>
      <c r="G146" s="528"/>
      <c r="H146" s="529"/>
    </row>
    <row r="147" spans="1:8" s="2" customFormat="1" ht="16.2" thickBot="1" x14ac:dyDescent="0.35">
      <c r="A147" s="86" t="s">
        <v>146</v>
      </c>
      <c r="B147" s="87" t="s">
        <v>147</v>
      </c>
      <c r="C147" s="530" t="s">
        <v>148</v>
      </c>
      <c r="D147" s="530"/>
      <c r="E147" s="530" t="s">
        <v>149</v>
      </c>
      <c r="F147" s="530"/>
      <c r="G147" s="530"/>
      <c r="H147" s="531"/>
    </row>
    <row r="148" spans="1:8" s="2" customFormat="1" ht="15.6" x14ac:dyDescent="0.3">
      <c r="A148" s="88"/>
      <c r="B148" s="89"/>
      <c r="C148" s="553"/>
      <c r="D148" s="553"/>
      <c r="E148" s="554"/>
      <c r="F148" s="554"/>
      <c r="G148" s="554"/>
      <c r="H148" s="555"/>
    </row>
    <row r="149" spans="1:8" s="2" customFormat="1" ht="15.6" x14ac:dyDescent="0.3">
      <c r="A149" s="40"/>
      <c r="B149" s="69"/>
      <c r="C149" s="556"/>
      <c r="D149" s="556"/>
      <c r="E149" s="557"/>
      <c r="F149" s="557"/>
      <c r="G149" s="557"/>
      <c r="H149" s="558"/>
    </row>
    <row r="150" spans="1:8" s="2" customFormat="1" ht="16.2" thickBot="1" x14ac:dyDescent="0.35">
      <c r="A150" s="41"/>
      <c r="B150" s="42"/>
      <c r="C150" s="550"/>
      <c r="D150" s="550"/>
      <c r="E150" s="551"/>
      <c r="F150" s="551"/>
      <c r="G150" s="551"/>
      <c r="H150" s="552"/>
    </row>
    <row r="151" spans="1:8" s="2" customFormat="1" ht="16.2" thickBot="1" x14ac:dyDescent="0.35"/>
    <row r="152" spans="1:8" s="2" customFormat="1" ht="16.2" thickBot="1" x14ac:dyDescent="0.35">
      <c r="A152" s="527" t="s">
        <v>151</v>
      </c>
      <c r="B152" s="528"/>
      <c r="C152" s="528"/>
      <c r="D152" s="528"/>
      <c r="E152" s="528"/>
      <c r="F152" s="528"/>
      <c r="G152" s="528"/>
      <c r="H152" s="529"/>
    </row>
    <row r="153" spans="1:8" s="2" customFormat="1" ht="16.2" thickBot="1" x14ac:dyDescent="0.35">
      <c r="A153" s="86" t="s">
        <v>146</v>
      </c>
      <c r="B153" s="87" t="s">
        <v>147</v>
      </c>
      <c r="C153" s="530" t="s">
        <v>148</v>
      </c>
      <c r="D153" s="530"/>
      <c r="E153" s="530" t="s">
        <v>149</v>
      </c>
      <c r="F153" s="530"/>
      <c r="G153" s="530"/>
      <c r="H153" s="531"/>
    </row>
    <row r="154" spans="1:8" s="2" customFormat="1" ht="15.6" x14ac:dyDescent="0.3">
      <c r="A154" s="88"/>
      <c r="B154" s="89"/>
      <c r="C154" s="553"/>
      <c r="D154" s="553"/>
      <c r="E154" s="554"/>
      <c r="F154" s="554"/>
      <c r="G154" s="554"/>
      <c r="H154" s="555"/>
    </row>
    <row r="155" spans="1:8" s="2" customFormat="1" ht="15.6" x14ac:dyDescent="0.3">
      <c r="A155" s="40"/>
      <c r="B155" s="69"/>
      <c r="C155" s="556"/>
      <c r="D155" s="556"/>
      <c r="E155" s="557"/>
      <c r="F155" s="557"/>
      <c r="G155" s="557"/>
      <c r="H155" s="558"/>
    </row>
    <row r="156" spans="1:8" s="2" customFormat="1" ht="16.2" thickBot="1" x14ac:dyDescent="0.35">
      <c r="A156" s="41"/>
      <c r="B156" s="42"/>
      <c r="C156" s="550"/>
      <c r="D156" s="550"/>
      <c r="E156" s="551"/>
      <c r="F156" s="551"/>
      <c r="G156" s="551"/>
      <c r="H156" s="552"/>
    </row>
    <row r="157" spans="1:8" s="2" customFormat="1" ht="15.6" x14ac:dyDescent="0.3"/>
    <row r="158" spans="1:8" s="2" customFormat="1" ht="15.6" x14ac:dyDescent="0.3"/>
    <row r="159" spans="1:8" s="2" customFormat="1" ht="15.6" x14ac:dyDescent="0.3"/>
    <row r="160" spans="1:8" s="2" customFormat="1" ht="15.6" x14ac:dyDescent="0.3"/>
    <row r="161" s="2" customFormat="1" ht="15.6" x14ac:dyDescent="0.3"/>
    <row r="162" s="2" customFormat="1" ht="15.6" x14ac:dyDescent="0.3"/>
    <row r="163" s="2" customFormat="1" ht="15.6" x14ac:dyDescent="0.3"/>
    <row r="164" s="2" customFormat="1" ht="15.6" x14ac:dyDescent="0.3"/>
    <row r="165" s="2" customFormat="1" ht="15.6" x14ac:dyDescent="0.3"/>
    <row r="166" s="2" customFormat="1" ht="15.6" x14ac:dyDescent="0.3"/>
    <row r="167" s="2" customFormat="1" ht="15.6" x14ac:dyDescent="0.3"/>
    <row r="168" s="2" customFormat="1" ht="15.6" x14ac:dyDescent="0.3"/>
    <row r="169" s="2" customFormat="1" ht="15.6" x14ac:dyDescent="0.3"/>
    <row r="170" s="2" customFormat="1" ht="15.6" x14ac:dyDescent="0.3"/>
    <row r="171" s="2" customFormat="1" ht="15.6" x14ac:dyDescent="0.3"/>
    <row r="172" s="2" customFormat="1" ht="15.6" x14ac:dyDescent="0.3"/>
    <row r="173" s="2" customFormat="1" ht="15.6" x14ac:dyDescent="0.3"/>
    <row r="174" s="2" customFormat="1" ht="15.6" x14ac:dyDescent="0.3"/>
    <row r="175" s="2" customFormat="1" ht="15.6" x14ac:dyDescent="0.3"/>
    <row r="176" s="2" customFormat="1" ht="15.6" x14ac:dyDescent="0.3"/>
    <row r="177" s="2" customFormat="1" ht="15.6" x14ac:dyDescent="0.3"/>
    <row r="178" s="2" customFormat="1" ht="15.6" x14ac:dyDescent="0.3"/>
    <row r="179" s="2" customFormat="1" ht="15.6" x14ac:dyDescent="0.3"/>
    <row r="180" s="2" customFormat="1" ht="15.6" x14ac:dyDescent="0.3"/>
    <row r="181" s="2" customFormat="1" ht="15.6" x14ac:dyDescent="0.3"/>
    <row r="182" s="2" customFormat="1" ht="15.6" x14ac:dyDescent="0.3"/>
    <row r="183" s="2" customFormat="1" ht="15.6" x14ac:dyDescent="0.3"/>
    <row r="184" s="2" customFormat="1" ht="15.6" x14ac:dyDescent="0.3"/>
    <row r="185" s="2" customFormat="1" ht="15.6" x14ac:dyDescent="0.3"/>
    <row r="186" s="2" customFormat="1" ht="15.6" x14ac:dyDescent="0.3"/>
    <row r="187" s="2" customFormat="1" ht="15.6" x14ac:dyDescent="0.3"/>
    <row r="188" s="2" customFormat="1" ht="15.6" x14ac:dyDescent="0.3"/>
    <row r="189" s="2" customFormat="1" ht="15.6" x14ac:dyDescent="0.3"/>
    <row r="190" s="2" customFormat="1" ht="15.6" x14ac:dyDescent="0.3"/>
    <row r="191" s="2" customFormat="1" ht="15.6" x14ac:dyDescent="0.3"/>
    <row r="192" s="2" customFormat="1" ht="15.6" x14ac:dyDescent="0.3"/>
    <row r="193" spans="1:8" s="2" customFormat="1" ht="15.6" x14ac:dyDescent="0.3"/>
    <row r="194" spans="1:8" s="2" customFormat="1" ht="15.6" x14ac:dyDescent="0.3"/>
    <row r="195" spans="1:8" s="2" customFormat="1" ht="15.6" x14ac:dyDescent="0.3"/>
    <row r="196" spans="1:8" s="2" customFormat="1" ht="15.6" x14ac:dyDescent="0.3"/>
    <row r="197" spans="1:8" s="2" customFormat="1" ht="15.6" x14ac:dyDescent="0.3"/>
    <row r="198" spans="1:8" s="2" customFormat="1" ht="15.6" x14ac:dyDescent="0.3"/>
    <row r="199" spans="1:8" s="2" customFormat="1" ht="15.6" x14ac:dyDescent="0.3"/>
    <row r="200" spans="1:8" s="2" customFormat="1" ht="15.6" x14ac:dyDescent="0.3"/>
    <row r="201" spans="1:8" s="2" customFormat="1" ht="15.6" x14ac:dyDescent="0.3"/>
    <row r="202" spans="1:8" s="2" customFormat="1" ht="15.6" x14ac:dyDescent="0.3"/>
    <row r="203" spans="1:8" s="2" customFormat="1" ht="15.6" x14ac:dyDescent="0.3"/>
    <row r="204" spans="1:8" s="2" customFormat="1" ht="15.6" x14ac:dyDescent="0.3"/>
    <row r="205" spans="1:8" s="2" customFormat="1" ht="15.6" x14ac:dyDescent="0.3"/>
    <row r="206" spans="1:8" s="2" customFormat="1" ht="15.6" x14ac:dyDescent="0.3"/>
    <row r="207" spans="1:8" s="2" customFormat="1" ht="15.6" x14ac:dyDescent="0.3"/>
    <row r="208" spans="1:8" ht="15.6" x14ac:dyDescent="0.3">
      <c r="A208" s="2"/>
      <c r="B208" s="2"/>
      <c r="C208" s="2"/>
      <c r="D208" s="2"/>
      <c r="E208" s="2"/>
      <c r="F208" s="2"/>
      <c r="G208" s="2"/>
      <c r="H208" s="2"/>
    </row>
    <row r="209" spans="1:8" ht="15.6" x14ac:dyDescent="0.3">
      <c r="A209" s="2"/>
      <c r="B209" s="2"/>
      <c r="C209" s="2"/>
      <c r="D209" s="2"/>
      <c r="E209" s="2"/>
      <c r="F209" s="2"/>
      <c r="G209" s="2"/>
      <c r="H209" s="2"/>
    </row>
    <row r="210" spans="1:8" ht="15.6" x14ac:dyDescent="0.3">
      <c r="A210" s="2"/>
      <c r="B210" s="2"/>
      <c r="C210" s="2"/>
      <c r="D210" s="2"/>
      <c r="E210" s="2"/>
      <c r="F210" s="2"/>
      <c r="G210" s="2"/>
      <c r="H210" s="2"/>
    </row>
    <row r="211" spans="1:8" ht="15.6" x14ac:dyDescent="0.3">
      <c r="A211" s="2"/>
      <c r="B211" s="2"/>
      <c r="C211" s="2"/>
      <c r="D211" s="2"/>
      <c r="E211" s="2"/>
      <c r="F211" s="2"/>
      <c r="G211" s="2"/>
      <c r="H211" s="2"/>
    </row>
    <row r="212" spans="1:8" ht="15.6" x14ac:dyDescent="0.3">
      <c r="A212" s="2"/>
      <c r="B212" s="2"/>
      <c r="C212" s="2"/>
      <c r="D212" s="2"/>
      <c r="E212" s="2"/>
      <c r="F212" s="2"/>
      <c r="G212" s="2"/>
      <c r="H212" s="2"/>
    </row>
  </sheetData>
  <mergeCells count="94">
    <mergeCell ref="C150:D150"/>
    <mergeCell ref="E150:H150"/>
    <mergeCell ref="A152:H152"/>
    <mergeCell ref="C148:D148"/>
    <mergeCell ref="E148:H148"/>
    <mergeCell ref="C149:D149"/>
    <mergeCell ref="E149:H149"/>
    <mergeCell ref="C156:D156"/>
    <mergeCell ref="E156:H156"/>
    <mergeCell ref="C153:D153"/>
    <mergeCell ref="E153:H153"/>
    <mergeCell ref="C154:D154"/>
    <mergeCell ref="E154:H154"/>
    <mergeCell ref="C155:D155"/>
    <mergeCell ref="E155:H155"/>
    <mergeCell ref="A30:H30"/>
    <mergeCell ref="A29:H29"/>
    <mergeCell ref="A31:H31"/>
    <mergeCell ref="A109:H109"/>
    <mergeCell ref="A115:H115"/>
    <mergeCell ref="A114:H114"/>
    <mergeCell ref="D94:G94"/>
    <mergeCell ref="D93:G93"/>
    <mergeCell ref="D101:G101"/>
    <mergeCell ref="D102:G102"/>
    <mergeCell ref="A75:D75"/>
    <mergeCell ref="A74:D74"/>
    <mergeCell ref="A90:D90"/>
    <mergeCell ref="A89:D89"/>
    <mergeCell ref="A88:D88"/>
    <mergeCell ref="A87:D87"/>
    <mergeCell ref="C147:D147"/>
    <mergeCell ref="E147:H147"/>
    <mergeCell ref="A141:H141"/>
    <mergeCell ref="D97:G97"/>
    <mergeCell ref="D98:G98"/>
    <mergeCell ref="D99:G99"/>
    <mergeCell ref="D100:G100"/>
    <mergeCell ref="A116:H116"/>
    <mergeCell ref="A142:H142"/>
    <mergeCell ref="A72:D72"/>
    <mergeCell ref="A86:D86"/>
    <mergeCell ref="A145:H145"/>
    <mergeCell ref="A144:H144"/>
    <mergeCell ref="A146:H146"/>
    <mergeCell ref="A73:D73"/>
    <mergeCell ref="A85:D85"/>
    <mergeCell ref="A84:D84"/>
    <mergeCell ref="A83:D83"/>
    <mergeCell ref="A82:D82"/>
    <mergeCell ref="A81:D81"/>
    <mergeCell ref="A21:H21"/>
    <mergeCell ref="A20:H20"/>
    <mergeCell ref="A27:H27"/>
    <mergeCell ref="D95:G95"/>
    <mergeCell ref="D96:G96"/>
    <mergeCell ref="A53:D53"/>
    <mergeCell ref="A52:D52"/>
    <mergeCell ref="A51:D51"/>
    <mergeCell ref="A71:D71"/>
    <mergeCell ref="A55:D55"/>
    <mergeCell ref="A63:D63"/>
    <mergeCell ref="A62:D62"/>
    <mergeCell ref="A59:D59"/>
    <mergeCell ref="A58:D58"/>
    <mergeCell ref="A57:D57"/>
    <mergeCell ref="A56:D56"/>
    <mergeCell ref="A60:D60"/>
    <mergeCell ref="A61:D61"/>
    <mergeCell ref="A69:D69"/>
    <mergeCell ref="A70:D70"/>
    <mergeCell ref="A32:H32"/>
    <mergeCell ref="A50:D50"/>
    <mergeCell ref="A54:D54"/>
    <mergeCell ref="A68:D68"/>
    <mergeCell ref="A67:D67"/>
    <mergeCell ref="A66:D66"/>
    <mergeCell ref="A5:B5"/>
    <mergeCell ref="A6:B6"/>
    <mergeCell ref="A7:B7"/>
    <mergeCell ref="A10:B10"/>
    <mergeCell ref="A18:H18"/>
    <mergeCell ref="A19:H19"/>
    <mergeCell ref="A16:H16"/>
    <mergeCell ref="A12:H12"/>
    <mergeCell ref="A15:H15"/>
    <mergeCell ref="A14:H14"/>
    <mergeCell ref="A13:H13"/>
    <mergeCell ref="A22:H22"/>
    <mergeCell ref="A28:H28"/>
    <mergeCell ref="A26:H26"/>
    <mergeCell ref="A25:H25"/>
    <mergeCell ref="A24:H24"/>
    <mergeCell ref="A23:H23"/>
  </mergeCells>
  <pageMargins left="0.51181102362204722" right="0.51181102362204722" top="0.78740157480314965" bottom="0.78740157480314965" header="0.31496062992125984" footer="0.31496062992125984"/>
  <pageSetup paperSize="9" scale="69" fitToHeight="0" orientation="portrait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F38"/>
  <sheetViews>
    <sheetView workbookViewId="0">
      <selection activeCell="F29" sqref="F29"/>
    </sheetView>
  </sheetViews>
  <sheetFormatPr defaultRowHeight="14.4" x14ac:dyDescent="0.3"/>
  <cols>
    <col min="1" max="1" width="7.5546875" customWidth="1"/>
    <col min="2" max="2" width="24.5546875" customWidth="1"/>
    <col min="3" max="3" width="12.5546875" customWidth="1"/>
    <col min="4" max="4" width="15.109375" customWidth="1"/>
    <col min="5" max="7" width="12.5546875" customWidth="1"/>
    <col min="8" max="8" width="10.5546875" customWidth="1"/>
  </cols>
  <sheetData>
    <row r="1" spans="1:6" s="3" customFormat="1" ht="18" x14ac:dyDescent="0.3">
      <c r="A1" s="11" t="s">
        <v>145</v>
      </c>
    </row>
    <row r="2" spans="1:6" s="2" customFormat="1" ht="15.6" x14ac:dyDescent="0.3"/>
    <row r="3" spans="1:6" s="3" customFormat="1" ht="15.6" x14ac:dyDescent="0.3">
      <c r="A3" s="1" t="s">
        <v>100</v>
      </c>
    </row>
    <row r="4" spans="1:6" s="2" customFormat="1" ht="15.6" x14ac:dyDescent="0.3"/>
    <row r="5" spans="1:6" s="2" customFormat="1" ht="15.6" x14ac:dyDescent="0.3">
      <c r="A5" s="505" t="s">
        <v>101</v>
      </c>
      <c r="B5" s="559"/>
      <c r="C5" s="506"/>
      <c r="D5" s="22">
        <v>1139137.5</v>
      </c>
    </row>
    <row r="6" spans="1:6" s="2" customFormat="1" ht="15.6" x14ac:dyDescent="0.3">
      <c r="A6" s="505" t="s">
        <v>58</v>
      </c>
      <c r="B6" s="559"/>
      <c r="C6" s="506"/>
      <c r="D6" s="22">
        <v>888634.22</v>
      </c>
    </row>
    <row r="7" spans="1:6" s="2" customFormat="1" ht="15.6" x14ac:dyDescent="0.3">
      <c r="A7" s="505" t="s">
        <v>102</v>
      </c>
      <c r="B7" s="559"/>
      <c r="C7" s="506"/>
      <c r="D7" s="22">
        <f>D5-D6</f>
        <v>250503.28000000003</v>
      </c>
    </row>
    <row r="8" spans="1:6" s="2" customFormat="1" ht="15.6" x14ac:dyDescent="0.3">
      <c r="A8" s="505" t="s">
        <v>103</v>
      </c>
      <c r="B8" s="559"/>
      <c r="C8" s="506"/>
      <c r="D8" s="22">
        <v>0</v>
      </c>
    </row>
    <row r="9" spans="1:6" s="2" customFormat="1" ht="15.6" x14ac:dyDescent="0.3">
      <c r="A9" s="568" t="s">
        <v>59</v>
      </c>
      <c r="B9" s="569"/>
      <c r="C9" s="570"/>
      <c r="D9" s="28">
        <f>D7-D8</f>
        <v>250503.28000000003</v>
      </c>
    </row>
    <row r="10" spans="1:6" s="2" customFormat="1" ht="15.6" x14ac:dyDescent="0.3"/>
    <row r="11" spans="1:6" s="2" customFormat="1" ht="15.6" x14ac:dyDescent="0.3">
      <c r="A11" s="29" t="s">
        <v>60</v>
      </c>
    </row>
    <row r="12" spans="1:6" s="2" customFormat="1" ht="15.6" x14ac:dyDescent="0.3"/>
    <row r="13" spans="1:6" s="3" customFormat="1" ht="15.6" x14ac:dyDescent="0.3">
      <c r="A13" s="1" t="s">
        <v>104</v>
      </c>
    </row>
    <row r="14" spans="1:6" s="2" customFormat="1" ht="15.6" x14ac:dyDescent="0.3"/>
    <row r="15" spans="1:6" s="2" customFormat="1" ht="15.6" x14ac:dyDescent="0.3">
      <c r="A15" s="2" t="s">
        <v>105</v>
      </c>
    </row>
    <row r="16" spans="1:6" s="2" customFormat="1" ht="30" customHeight="1" x14ac:dyDescent="0.3">
      <c r="A16" s="500" t="s">
        <v>106</v>
      </c>
      <c r="B16" s="500"/>
      <c r="C16" s="500"/>
      <c r="D16" s="500"/>
      <c r="E16" s="500"/>
      <c r="F16" s="500"/>
    </row>
    <row r="17" spans="1:4" s="2" customFormat="1" ht="15.6" x14ac:dyDescent="0.3">
      <c r="A17" s="2" t="s">
        <v>107</v>
      </c>
    </row>
    <row r="18" spans="1:4" s="2" customFormat="1" ht="15.6" x14ac:dyDescent="0.3">
      <c r="A18" s="2" t="s">
        <v>108</v>
      </c>
    </row>
    <row r="19" spans="1:4" s="2" customFormat="1" ht="15.6" x14ac:dyDescent="0.3"/>
    <row r="20" spans="1:4" s="2" customFormat="1" ht="15.6" x14ac:dyDescent="0.3">
      <c r="A20" s="30" t="s">
        <v>109</v>
      </c>
      <c r="C20" s="398">
        <f>D35</f>
        <v>972954.5</v>
      </c>
    </row>
    <row r="21" spans="1:4" s="2" customFormat="1" ht="15.6" x14ac:dyDescent="0.3"/>
    <row r="22" spans="1:4" s="3" customFormat="1" ht="15.6" x14ac:dyDescent="0.3">
      <c r="A22" s="1" t="s">
        <v>118</v>
      </c>
    </row>
    <row r="23" spans="1:4" s="2" customFormat="1" ht="15.6" x14ac:dyDescent="0.3"/>
    <row r="24" spans="1:4" s="2" customFormat="1" ht="15.6" x14ac:dyDescent="0.3">
      <c r="A24" s="565" t="s">
        <v>110</v>
      </c>
      <c r="B24" s="566"/>
      <c r="C24" s="566"/>
      <c r="D24" s="567"/>
    </row>
    <row r="25" spans="1:4" s="2" customFormat="1" ht="15.6" x14ac:dyDescent="0.3">
      <c r="A25" s="562" t="s">
        <v>111</v>
      </c>
      <c r="B25" s="563"/>
      <c r="C25" s="564"/>
      <c r="D25" s="51">
        <f>D26+D27</f>
        <v>32761</v>
      </c>
    </row>
    <row r="26" spans="1:4" s="2" customFormat="1" ht="15.6" x14ac:dyDescent="0.3">
      <c r="A26" s="50"/>
      <c r="B26" s="560" t="s">
        <v>112</v>
      </c>
      <c r="C26" s="561"/>
      <c r="D26" s="399">
        <v>32761</v>
      </c>
    </row>
    <row r="27" spans="1:4" s="2" customFormat="1" ht="15.6" x14ac:dyDescent="0.3">
      <c r="A27" s="50"/>
      <c r="B27" s="560" t="s">
        <v>113</v>
      </c>
      <c r="C27" s="561"/>
      <c r="D27" s="399">
        <v>0</v>
      </c>
    </row>
    <row r="28" spans="1:4" s="2" customFormat="1" ht="15.6" x14ac:dyDescent="0.3">
      <c r="A28" s="562" t="s">
        <v>114</v>
      </c>
      <c r="B28" s="563"/>
      <c r="C28" s="564"/>
      <c r="D28" s="51">
        <f>D29+D30</f>
        <v>898018.5</v>
      </c>
    </row>
    <row r="29" spans="1:4" s="2" customFormat="1" ht="15.6" x14ac:dyDescent="0.3">
      <c r="A29" s="50"/>
      <c r="B29" s="560" t="s">
        <v>112</v>
      </c>
      <c r="C29" s="561"/>
      <c r="D29" s="399">
        <v>898018.5</v>
      </c>
    </row>
    <row r="30" spans="1:4" s="2" customFormat="1" ht="15.6" x14ac:dyDescent="0.3">
      <c r="A30" s="50"/>
      <c r="B30" s="560" t="s">
        <v>113</v>
      </c>
      <c r="C30" s="561"/>
      <c r="D30" s="399">
        <v>0</v>
      </c>
    </row>
    <row r="31" spans="1:4" s="2" customFormat="1" ht="15.6" x14ac:dyDescent="0.3">
      <c r="A31" s="562" t="s">
        <v>115</v>
      </c>
      <c r="B31" s="563"/>
      <c r="C31" s="564"/>
      <c r="D31" s="51">
        <f>D32+D33</f>
        <v>42175</v>
      </c>
    </row>
    <row r="32" spans="1:4" s="2" customFormat="1" ht="15.6" x14ac:dyDescent="0.3">
      <c r="A32" s="50"/>
      <c r="B32" s="560" t="s">
        <v>112</v>
      </c>
      <c r="C32" s="561"/>
      <c r="D32" s="399">
        <v>42175</v>
      </c>
    </row>
    <row r="33" spans="1:4" s="2" customFormat="1" ht="15.6" x14ac:dyDescent="0.3">
      <c r="A33" s="50"/>
      <c r="B33" s="560" t="s">
        <v>113</v>
      </c>
      <c r="C33" s="561"/>
      <c r="D33" s="399">
        <v>0</v>
      </c>
    </row>
    <row r="34" spans="1:4" s="2" customFormat="1" ht="15.6" x14ac:dyDescent="0.3">
      <c r="A34" s="562" t="s">
        <v>116</v>
      </c>
      <c r="B34" s="563"/>
      <c r="C34" s="564"/>
      <c r="D34" s="399">
        <v>0</v>
      </c>
    </row>
    <row r="35" spans="1:4" s="2" customFormat="1" ht="15.6" x14ac:dyDescent="0.3">
      <c r="A35" s="562" t="s">
        <v>117</v>
      </c>
      <c r="B35" s="563"/>
      <c r="C35" s="564"/>
      <c r="D35" s="51">
        <f>D25+D28+D31+D34</f>
        <v>972954.5</v>
      </c>
    </row>
    <row r="36" spans="1:4" s="2" customFormat="1" ht="15.6" x14ac:dyDescent="0.3"/>
    <row r="37" spans="1:4" s="2" customFormat="1" ht="15.6" x14ac:dyDescent="0.3"/>
    <row r="38" spans="1:4" s="2" customFormat="1" ht="15.6" x14ac:dyDescent="0.3"/>
  </sheetData>
  <mergeCells count="18">
    <mergeCell ref="A35:C35"/>
    <mergeCell ref="B33:C33"/>
    <mergeCell ref="B32:C32"/>
    <mergeCell ref="A31:C31"/>
    <mergeCell ref="A34:C34"/>
    <mergeCell ref="A6:C6"/>
    <mergeCell ref="A5:C5"/>
    <mergeCell ref="B30:C30"/>
    <mergeCell ref="B29:C29"/>
    <mergeCell ref="A28:C28"/>
    <mergeCell ref="B27:C27"/>
    <mergeCell ref="B26:C26"/>
    <mergeCell ref="A24:D24"/>
    <mergeCell ref="A25:C25"/>
    <mergeCell ref="A9:C9"/>
    <mergeCell ref="A8:C8"/>
    <mergeCell ref="A7:C7"/>
    <mergeCell ref="A16:F16"/>
  </mergeCells>
  <pageMargins left="0.7" right="0.7" top="0.78740157499999996" bottom="0.78740157499999996" header="0.3" footer="0.3"/>
  <pageSetup paperSize="9" fitToHeight="0" orientation="portrait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F52"/>
  <sheetViews>
    <sheetView tabSelected="1" topLeftCell="A10" workbookViewId="0">
      <selection activeCell="E30" sqref="E30"/>
    </sheetView>
  </sheetViews>
  <sheetFormatPr defaultColWidth="9.109375" defaultRowHeight="14.4" x14ac:dyDescent="0.3"/>
  <cols>
    <col min="1" max="1" width="19.88671875" style="52" customWidth="1"/>
    <col min="2" max="6" width="15.44140625" style="52" customWidth="1"/>
    <col min="7" max="8" width="12.5546875" style="52" customWidth="1"/>
    <col min="9" max="9" width="10.5546875" style="52" customWidth="1"/>
    <col min="10" max="16384" width="9.109375" style="52"/>
  </cols>
  <sheetData>
    <row r="1" spans="1:6" s="3" customFormat="1" ht="18" x14ac:dyDescent="0.3">
      <c r="A1" s="11" t="s">
        <v>119</v>
      </c>
    </row>
    <row r="2" spans="1:6" s="3" customFormat="1" ht="15.6" x14ac:dyDescent="0.3"/>
    <row r="3" spans="1:6" s="3" customFormat="1" ht="15.6" x14ac:dyDescent="0.3">
      <c r="A3" s="1" t="s">
        <v>120</v>
      </c>
    </row>
    <row r="4" spans="1:6" s="3" customFormat="1" ht="15.6" x14ac:dyDescent="0.3"/>
    <row r="5" spans="1:6" s="3" customFormat="1" ht="31.2" x14ac:dyDescent="0.3">
      <c r="A5" s="53" t="s">
        <v>133</v>
      </c>
      <c r="B5" s="54" t="s">
        <v>135</v>
      </c>
      <c r="C5" s="54" t="s">
        <v>136</v>
      </c>
      <c r="D5" s="54" t="s">
        <v>137</v>
      </c>
      <c r="E5" s="54" t="s">
        <v>138</v>
      </c>
      <c r="F5" s="54" t="s">
        <v>132</v>
      </c>
    </row>
    <row r="6" spans="1:6" s="3" customFormat="1" ht="15.6" x14ac:dyDescent="0.3">
      <c r="A6" s="55" t="s">
        <v>295</v>
      </c>
      <c r="B6" s="90">
        <v>147376.56</v>
      </c>
      <c r="C6" s="90">
        <v>741517.25</v>
      </c>
      <c r="D6" s="90">
        <v>3773549.34</v>
      </c>
      <c r="E6" s="90">
        <v>757634.99</v>
      </c>
      <c r="F6" s="90">
        <v>151533.42000000001</v>
      </c>
    </row>
    <row r="7" spans="1:6" s="3" customFormat="1" ht="15.6" x14ac:dyDescent="0.3">
      <c r="A7" s="55" t="s">
        <v>296</v>
      </c>
      <c r="B7" s="90">
        <v>47326.55</v>
      </c>
      <c r="C7" s="90">
        <v>245008.58</v>
      </c>
      <c r="D7" s="90">
        <v>0</v>
      </c>
      <c r="E7" s="90">
        <v>0</v>
      </c>
      <c r="F7" s="90">
        <v>0</v>
      </c>
    </row>
    <row r="8" spans="1:6" s="3" customFormat="1" ht="15.6" x14ac:dyDescent="0.3">
      <c r="A8" s="55" t="s">
        <v>297</v>
      </c>
      <c r="B8" s="91">
        <v>0</v>
      </c>
      <c r="C8" s="90">
        <v>0</v>
      </c>
      <c r="D8" s="90">
        <v>315547</v>
      </c>
      <c r="E8" s="90">
        <v>1665457</v>
      </c>
      <c r="F8" s="90">
        <v>504970.75</v>
      </c>
    </row>
    <row r="9" spans="1:6" s="3" customFormat="1" ht="15.6" x14ac:dyDescent="0.3">
      <c r="A9" s="55" t="s">
        <v>298</v>
      </c>
      <c r="B9" s="90">
        <v>-26463</v>
      </c>
      <c r="C9" s="90">
        <v>0</v>
      </c>
      <c r="D9" s="90">
        <v>-1390286.86</v>
      </c>
      <c r="E9" s="90">
        <v>-1501361</v>
      </c>
      <c r="F9" s="90">
        <v>-529512</v>
      </c>
    </row>
    <row r="10" spans="1:6" s="3" customFormat="1" ht="15.6" x14ac:dyDescent="0.3">
      <c r="A10" s="56" t="s">
        <v>299</v>
      </c>
      <c r="B10" s="57">
        <f>SUM(B6:B9)</f>
        <v>168240.11</v>
      </c>
      <c r="C10" s="57">
        <f t="shared" ref="C10:F10" si="0">SUM(C6:C9)</f>
        <v>986525.83</v>
      </c>
      <c r="D10" s="57">
        <f t="shared" si="0"/>
        <v>2698809.4799999995</v>
      </c>
      <c r="E10" s="57">
        <f t="shared" si="0"/>
        <v>921730.99000000022</v>
      </c>
      <c r="F10" s="57">
        <f t="shared" si="0"/>
        <v>126992.17000000004</v>
      </c>
    </row>
    <row r="11" spans="1:6" s="3" customFormat="1" ht="15.6" x14ac:dyDescent="0.3"/>
    <row r="12" spans="1:6" s="3" customFormat="1" ht="31.2" x14ac:dyDescent="0.3">
      <c r="A12" s="58"/>
      <c r="B12" s="59" t="s">
        <v>122</v>
      </c>
      <c r="C12" s="59" t="s">
        <v>123</v>
      </c>
      <c r="D12" s="60" t="s">
        <v>124</v>
      </c>
    </row>
    <row r="13" spans="1:6" s="3" customFormat="1" ht="15.6" x14ac:dyDescent="0.3">
      <c r="A13" s="61" t="s">
        <v>300</v>
      </c>
      <c r="B13" s="450">
        <v>714</v>
      </c>
      <c r="C13" s="62">
        <v>500</v>
      </c>
      <c r="D13" s="63">
        <f>B13*C13</f>
        <v>357000</v>
      </c>
    </row>
    <row r="14" spans="1:6" s="3" customFormat="1" ht="15.6" x14ac:dyDescent="0.3"/>
    <row r="15" spans="1:6" s="67" customFormat="1" ht="31.2" x14ac:dyDescent="0.3">
      <c r="A15" s="388" t="s">
        <v>130</v>
      </c>
      <c r="B15" s="389" t="s">
        <v>137</v>
      </c>
      <c r="C15" s="389" t="s">
        <v>139</v>
      </c>
      <c r="D15" s="389" t="s">
        <v>288</v>
      </c>
      <c r="E15" s="389" t="s">
        <v>311</v>
      </c>
      <c r="F15" s="389" t="s">
        <v>140</v>
      </c>
    </row>
    <row r="16" spans="1:6" s="67" customFormat="1" ht="15.6" x14ac:dyDescent="0.3">
      <c r="A16" s="390" t="s">
        <v>301</v>
      </c>
      <c r="B16" s="90">
        <v>3773549.34</v>
      </c>
      <c r="C16" s="90">
        <v>91838.29</v>
      </c>
      <c r="D16" s="90">
        <v>0</v>
      </c>
      <c r="E16" s="90">
        <v>3681711.05</v>
      </c>
      <c r="F16" s="90">
        <v>0</v>
      </c>
    </row>
    <row r="17" spans="1:6" s="67" customFormat="1" ht="15.6" x14ac:dyDescent="0.3">
      <c r="A17" s="68" t="s">
        <v>302</v>
      </c>
      <c r="B17" s="571">
        <v>0</v>
      </c>
      <c r="C17" s="571">
        <v>0</v>
      </c>
      <c r="D17" s="571">
        <v>0</v>
      </c>
      <c r="E17" s="571">
        <v>0</v>
      </c>
      <c r="F17" s="571">
        <v>0</v>
      </c>
    </row>
    <row r="18" spans="1:6" s="3" customFormat="1" ht="15.6" x14ac:dyDescent="0.3">
      <c r="A18" s="391" t="s">
        <v>141</v>
      </c>
      <c r="B18" s="572"/>
      <c r="C18" s="572"/>
      <c r="D18" s="572"/>
      <c r="E18" s="572"/>
      <c r="F18" s="572"/>
    </row>
    <row r="19" spans="1:6" s="67" customFormat="1" ht="15.6" x14ac:dyDescent="0.3">
      <c r="A19" s="68" t="s">
        <v>297</v>
      </c>
      <c r="B19" s="571">
        <v>315547</v>
      </c>
      <c r="C19" s="571">
        <v>315547</v>
      </c>
      <c r="D19" s="571">
        <v>0</v>
      </c>
      <c r="E19" s="571">
        <v>0</v>
      </c>
      <c r="F19" s="571">
        <v>0</v>
      </c>
    </row>
    <row r="20" spans="1:6" s="67" customFormat="1" ht="15.6" x14ac:dyDescent="0.3">
      <c r="A20" s="392" t="s">
        <v>141</v>
      </c>
      <c r="B20" s="572"/>
      <c r="C20" s="572"/>
      <c r="D20" s="572"/>
      <c r="E20" s="572"/>
      <c r="F20" s="572"/>
    </row>
    <row r="21" spans="1:6" s="67" customFormat="1" ht="15.6" x14ac:dyDescent="0.3">
      <c r="A21" s="390" t="s">
        <v>298</v>
      </c>
      <c r="B21" s="90">
        <v>1390286.86</v>
      </c>
      <c r="C21" s="90">
        <v>330974.74</v>
      </c>
      <c r="D21" s="90">
        <v>0</v>
      </c>
      <c r="E21" s="90">
        <v>1059312.1200000001</v>
      </c>
      <c r="F21" s="90">
        <v>0</v>
      </c>
    </row>
    <row r="22" spans="1:6" s="67" customFormat="1" ht="15.6" x14ac:dyDescent="0.3">
      <c r="A22" s="390" t="s">
        <v>134</v>
      </c>
      <c r="B22" s="90">
        <f>B16+B17+B19-B21</f>
        <v>2698809.4799999995</v>
      </c>
      <c r="C22" s="90">
        <f>C16+C17+C19-C21</f>
        <v>76410.549999999988</v>
      </c>
      <c r="D22" s="90">
        <v>0</v>
      </c>
      <c r="E22" s="90">
        <f>E16+E17+E19-E21</f>
        <v>2622398.9299999997</v>
      </c>
      <c r="F22" s="90">
        <v>0</v>
      </c>
    </row>
    <row r="23" spans="1:6" s="3" customFormat="1" ht="15.6" x14ac:dyDescent="0.3"/>
    <row r="24" spans="1:6" s="3" customFormat="1" ht="15.6" x14ac:dyDescent="0.3"/>
    <row r="25" spans="1:6" s="3" customFormat="1" ht="15.6" x14ac:dyDescent="0.3">
      <c r="A25" s="1" t="s">
        <v>121</v>
      </c>
    </row>
    <row r="26" spans="1:6" s="3" customFormat="1" ht="15.6" x14ac:dyDescent="0.3"/>
    <row r="27" spans="1:6" s="3" customFormat="1" ht="31.2" x14ac:dyDescent="0.3">
      <c r="A27" s="58"/>
      <c r="B27" s="60" t="s">
        <v>125</v>
      </c>
      <c r="C27" s="59" t="s">
        <v>126</v>
      </c>
    </row>
    <row r="28" spans="1:6" s="3" customFormat="1" ht="15.6" x14ac:dyDescent="0.3">
      <c r="A28" s="61" t="s">
        <v>127</v>
      </c>
      <c r="B28" s="64">
        <v>28137.34</v>
      </c>
      <c r="C28" s="64">
        <v>250503.28</v>
      </c>
    </row>
    <row r="29" spans="1:6" s="3" customFormat="1" ht="15.6" x14ac:dyDescent="0.3">
      <c r="A29" s="61" t="s">
        <v>128</v>
      </c>
      <c r="B29" s="60" t="s">
        <v>129</v>
      </c>
      <c r="C29" s="64">
        <v>50000</v>
      </c>
    </row>
    <row r="30" spans="1:6" s="3" customFormat="1" ht="15.6" x14ac:dyDescent="0.3">
      <c r="A30" s="61" t="s">
        <v>130</v>
      </c>
      <c r="B30" s="64">
        <v>28137.34</v>
      </c>
      <c r="C30" s="64">
        <v>200503.28</v>
      </c>
    </row>
    <row r="31" spans="1:6" s="3" customFormat="1" ht="15.6" x14ac:dyDescent="0.3">
      <c r="A31" s="65" t="s">
        <v>131</v>
      </c>
      <c r="B31" s="66">
        <f>B30</f>
        <v>28137.34</v>
      </c>
      <c r="C31" s="66">
        <f>C29+C30</f>
        <v>250503.28</v>
      </c>
    </row>
    <row r="32" spans="1:6" s="3" customFormat="1" ht="15.6" x14ac:dyDescent="0.3"/>
    <row r="33" s="3" customFormat="1" ht="15.6" x14ac:dyDescent="0.3"/>
    <row r="34" s="3" customFormat="1" ht="15.6" x14ac:dyDescent="0.3"/>
    <row r="35" s="3" customFormat="1" ht="15.6" x14ac:dyDescent="0.3"/>
    <row r="36" s="3" customFormat="1" ht="15.6" x14ac:dyDescent="0.3"/>
    <row r="37" s="3" customFormat="1" ht="15.6" x14ac:dyDescent="0.3"/>
    <row r="38" s="3" customFormat="1" ht="15.6" x14ac:dyDescent="0.3"/>
    <row r="39" s="3" customFormat="1" ht="15.6" x14ac:dyDescent="0.3"/>
    <row r="40" s="3" customFormat="1" ht="15.6" x14ac:dyDescent="0.3"/>
    <row r="41" s="3" customFormat="1" ht="15.6" x14ac:dyDescent="0.3"/>
    <row r="42" s="3" customFormat="1" ht="15.6" x14ac:dyDescent="0.3"/>
    <row r="43" s="3" customFormat="1" ht="15.6" x14ac:dyDescent="0.3"/>
    <row r="44" s="3" customFormat="1" ht="15.6" x14ac:dyDescent="0.3"/>
    <row r="45" s="3" customFormat="1" ht="15.6" x14ac:dyDescent="0.3"/>
    <row r="46" s="3" customFormat="1" ht="15.6" x14ac:dyDescent="0.3"/>
    <row r="47" s="3" customFormat="1" ht="15.6" x14ac:dyDescent="0.3"/>
    <row r="48" s="3" customFormat="1" ht="15.6" x14ac:dyDescent="0.3"/>
    <row r="49" s="3" customFormat="1" ht="15.6" x14ac:dyDescent="0.3"/>
    <row r="50" s="3" customFormat="1" ht="15.6" x14ac:dyDescent="0.3"/>
    <row r="51" s="3" customFormat="1" ht="15.6" x14ac:dyDescent="0.3"/>
    <row r="52" s="3" customFormat="1" ht="15.6" x14ac:dyDescent="0.3"/>
  </sheetData>
  <mergeCells count="10">
    <mergeCell ref="F17:F18"/>
    <mergeCell ref="E17:E18"/>
    <mergeCell ref="D17:D18"/>
    <mergeCell ref="C17:C18"/>
    <mergeCell ref="B17:B18"/>
    <mergeCell ref="F19:F20"/>
    <mergeCell ref="E19:E20"/>
    <mergeCell ref="D19:D20"/>
    <mergeCell ref="C19:C20"/>
    <mergeCell ref="B19:B20"/>
  </mergeCells>
  <pageMargins left="0.7" right="0.7" top="0.78740157499999996" bottom="0.78740157499999996" header="0.3" footer="0.3"/>
  <pageSetup paperSize="9" scale="92" fitToHeight="0" orientation="portrait" horizontalDpi="300" verticalDpi="300" r:id="rId1"/>
  <ignoredErrors>
    <ignoredError sqref="A18 A20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67"/>
  <sheetViews>
    <sheetView workbookViewId="0">
      <selection activeCell="C63" sqref="C63"/>
    </sheetView>
  </sheetViews>
  <sheetFormatPr defaultColWidth="9.109375" defaultRowHeight="14.4" x14ac:dyDescent="0.3"/>
  <cols>
    <col min="1" max="1" width="41.44140625" style="52" customWidth="1"/>
    <col min="2" max="2" width="55" style="52" customWidth="1"/>
    <col min="3" max="3" width="10.5546875" style="52" customWidth="1"/>
    <col min="4" max="16384" width="9.109375" style="52"/>
  </cols>
  <sheetData>
    <row r="1" spans="1:5" s="3" customFormat="1" ht="18" x14ac:dyDescent="0.3">
      <c r="A1" s="11" t="s">
        <v>152</v>
      </c>
    </row>
    <row r="2" spans="1:5" s="3" customFormat="1" ht="15.6" x14ac:dyDescent="0.3"/>
    <row r="3" spans="1:5" s="3" customFormat="1" ht="15.6" x14ac:dyDescent="0.3">
      <c r="A3" s="451" t="s">
        <v>153</v>
      </c>
      <c r="B3" s="452"/>
    </row>
    <row r="4" spans="1:5" s="3" customFormat="1" ht="15" customHeight="1" x14ac:dyDescent="0.3">
      <c r="A4" s="573"/>
      <c r="B4" s="573"/>
    </row>
    <row r="5" spans="1:5" s="465" customFormat="1" ht="15" customHeight="1" x14ac:dyDescent="0.3">
      <c r="A5" s="464" t="s">
        <v>374</v>
      </c>
    </row>
    <row r="6" spans="1:5" s="465" customFormat="1" ht="15" customHeight="1" x14ac:dyDescent="0.3">
      <c r="A6" s="465" t="s">
        <v>375</v>
      </c>
    </row>
    <row r="7" spans="1:5" s="465" customFormat="1" ht="15" customHeight="1" x14ac:dyDescent="0.3">
      <c r="A7" s="465" t="s">
        <v>428</v>
      </c>
    </row>
    <row r="8" spans="1:5" s="465" customFormat="1" ht="15" customHeight="1" x14ac:dyDescent="0.3">
      <c r="A8" s="465" t="s">
        <v>429</v>
      </c>
    </row>
    <row r="9" spans="1:5" s="465" customFormat="1" ht="15" customHeight="1" x14ac:dyDescent="0.3">
      <c r="A9" s="453" t="s">
        <v>376</v>
      </c>
      <c r="B9" s="453"/>
    </row>
    <row r="10" spans="1:5" s="465" customFormat="1" ht="15" customHeight="1" x14ac:dyDescent="0.3">
      <c r="A10" s="465" t="s">
        <v>430</v>
      </c>
      <c r="B10" s="453"/>
    </row>
    <row r="11" spans="1:5" s="465" customFormat="1" ht="15" customHeight="1" x14ac:dyDescent="0.3">
      <c r="A11" s="453"/>
      <c r="B11" s="453"/>
    </row>
    <row r="12" spans="1:5" s="3" customFormat="1" ht="15" customHeight="1" x14ac:dyDescent="0.3">
      <c r="A12" s="454" t="s">
        <v>431</v>
      </c>
      <c r="C12" s="465"/>
      <c r="D12" s="465"/>
      <c r="E12" s="465"/>
    </row>
    <row r="13" spans="1:5" s="3" customFormat="1" ht="15" customHeight="1" x14ac:dyDescent="0.3">
      <c r="A13" s="3" t="s">
        <v>432</v>
      </c>
      <c r="C13" s="465"/>
      <c r="D13" s="465"/>
      <c r="E13" s="465"/>
    </row>
    <row r="14" spans="1:5" s="3" customFormat="1" ht="15" customHeight="1" x14ac:dyDescent="0.3">
      <c r="A14" s="3" t="s">
        <v>438</v>
      </c>
      <c r="C14" s="465"/>
      <c r="D14" s="465"/>
      <c r="E14" s="465"/>
    </row>
    <row r="15" spans="1:5" s="3" customFormat="1" ht="15" customHeight="1" x14ac:dyDescent="0.3">
      <c r="A15" s="3" t="s">
        <v>433</v>
      </c>
      <c r="C15" s="465"/>
      <c r="D15" s="465"/>
      <c r="E15" s="465"/>
    </row>
    <row r="16" spans="1:5" s="3" customFormat="1" ht="15" customHeight="1" x14ac:dyDescent="0.3">
      <c r="A16" s="3" t="s">
        <v>435</v>
      </c>
      <c r="C16" s="465"/>
      <c r="D16" s="465"/>
    </row>
    <row r="17" spans="1:4" s="3" customFormat="1" ht="15" customHeight="1" x14ac:dyDescent="0.3">
      <c r="A17" s="3" t="s">
        <v>436</v>
      </c>
      <c r="C17" s="465"/>
      <c r="D17" s="465"/>
    </row>
    <row r="18" spans="1:4" s="3" customFormat="1" ht="15" customHeight="1" x14ac:dyDescent="0.3">
      <c r="A18" s="3" t="s">
        <v>434</v>
      </c>
      <c r="C18" s="465"/>
      <c r="D18" s="465"/>
    </row>
    <row r="19" spans="1:4" s="3" customFormat="1" ht="15" customHeight="1" x14ac:dyDescent="0.3">
      <c r="A19" s="3" t="s">
        <v>439</v>
      </c>
      <c r="C19" s="465"/>
      <c r="D19" s="465"/>
    </row>
    <row r="20" spans="1:4" s="3" customFormat="1" ht="15" customHeight="1" x14ac:dyDescent="0.3">
      <c r="C20" s="465"/>
      <c r="D20" s="465"/>
    </row>
    <row r="21" spans="1:4" s="3" customFormat="1" ht="15" customHeight="1" x14ac:dyDescent="0.3">
      <c r="A21" s="454" t="s">
        <v>431</v>
      </c>
      <c r="C21" s="465"/>
      <c r="D21" s="465"/>
    </row>
    <row r="22" spans="1:4" s="3" customFormat="1" ht="15" customHeight="1" x14ac:dyDescent="0.3">
      <c r="A22" s="454" t="s">
        <v>440</v>
      </c>
      <c r="C22" s="465"/>
      <c r="D22" s="465"/>
    </row>
    <row r="23" spans="1:4" s="3" customFormat="1" ht="15" customHeight="1" x14ac:dyDescent="0.3">
      <c r="A23" s="3" t="s">
        <v>437</v>
      </c>
      <c r="C23" s="465"/>
      <c r="D23" s="465"/>
    </row>
    <row r="24" spans="1:4" s="3" customFormat="1" ht="15" customHeight="1" x14ac:dyDescent="0.3">
      <c r="A24" s="3" t="s">
        <v>433</v>
      </c>
      <c r="C24" s="465"/>
      <c r="D24" s="465"/>
    </row>
    <row r="25" spans="1:4" s="3" customFormat="1" ht="15" customHeight="1" x14ac:dyDescent="0.3">
      <c r="A25" s="3" t="s">
        <v>439</v>
      </c>
      <c r="C25" s="465"/>
      <c r="D25" s="465"/>
    </row>
    <row r="26" spans="1:4" s="3" customFormat="1" ht="15" customHeight="1" x14ac:dyDescent="0.3">
      <c r="C26" s="465"/>
      <c r="D26" s="465"/>
    </row>
    <row r="27" spans="1:4" s="3" customFormat="1" ht="15.6" x14ac:dyDescent="0.3">
      <c r="A27" s="452"/>
      <c r="B27" s="452"/>
    </row>
    <row r="28" spans="1:4" s="3" customFormat="1" ht="15.6" x14ac:dyDescent="0.3">
      <c r="A28" s="1" t="s">
        <v>154</v>
      </c>
    </row>
    <row r="29" spans="1:4" s="3" customFormat="1" ht="15.75" customHeight="1" x14ac:dyDescent="0.3">
      <c r="A29" s="574"/>
      <c r="B29" s="574"/>
    </row>
    <row r="30" spans="1:4" s="3" customFormat="1" ht="15.75" customHeight="1" x14ac:dyDescent="0.3">
      <c r="A30" s="574" t="s">
        <v>377</v>
      </c>
      <c r="B30" s="574"/>
    </row>
    <row r="31" spans="1:4" s="3" customFormat="1" ht="15.6" x14ac:dyDescent="0.3">
      <c r="A31" s="3" t="s">
        <v>378</v>
      </c>
    </row>
    <row r="32" spans="1:4" s="3" customFormat="1" ht="15.6" x14ac:dyDescent="0.3">
      <c r="A32" s="455" t="s">
        <v>393</v>
      </c>
    </row>
    <row r="33" spans="1:1" s="3" customFormat="1" ht="15.6" x14ac:dyDescent="0.3">
      <c r="A33" s="456" t="s">
        <v>394</v>
      </c>
    </row>
    <row r="34" spans="1:1" s="3" customFormat="1" ht="15.6" x14ac:dyDescent="0.3">
      <c r="A34" s="455" t="s">
        <v>395</v>
      </c>
    </row>
    <row r="35" spans="1:1" s="3" customFormat="1" ht="15.6" x14ac:dyDescent="0.3">
      <c r="A35" s="455" t="s">
        <v>396</v>
      </c>
    </row>
    <row r="36" spans="1:1" s="3" customFormat="1" ht="15.6" x14ac:dyDescent="0.3">
      <c r="A36" s="455" t="s">
        <v>397</v>
      </c>
    </row>
    <row r="37" spans="1:1" s="3" customFormat="1" ht="15.6" x14ac:dyDescent="0.3">
      <c r="A37" s="455" t="s">
        <v>398</v>
      </c>
    </row>
    <row r="38" spans="1:1" s="3" customFormat="1" ht="15.6" x14ac:dyDescent="0.3">
      <c r="A38" s="455" t="s">
        <v>399</v>
      </c>
    </row>
    <row r="39" spans="1:1" s="3" customFormat="1" ht="15.6" x14ac:dyDescent="0.3">
      <c r="A39" s="455"/>
    </row>
    <row r="40" spans="1:1" s="3" customFormat="1" ht="15.6" x14ac:dyDescent="0.3">
      <c r="A40" s="3" t="s">
        <v>379</v>
      </c>
    </row>
    <row r="41" spans="1:1" s="3" customFormat="1" ht="15.6" x14ac:dyDescent="0.3">
      <c r="A41" s="3" t="s">
        <v>380</v>
      </c>
    </row>
    <row r="42" spans="1:1" s="3" customFormat="1" ht="15.6" x14ac:dyDescent="0.3">
      <c r="A42" s="3" t="s">
        <v>400</v>
      </c>
    </row>
    <row r="43" spans="1:1" s="3" customFormat="1" ht="15.6" x14ac:dyDescent="0.3">
      <c r="A43" s="3" t="s">
        <v>381</v>
      </c>
    </row>
    <row r="44" spans="1:1" s="3" customFormat="1" ht="15.6" x14ac:dyDescent="0.3">
      <c r="A44" s="3" t="s">
        <v>382</v>
      </c>
    </row>
    <row r="45" spans="1:1" s="3" customFormat="1" ht="15.6" x14ac:dyDescent="0.3">
      <c r="A45" s="3" t="s">
        <v>383</v>
      </c>
    </row>
    <row r="46" spans="1:1" s="3" customFormat="1" ht="15.6" x14ac:dyDescent="0.3">
      <c r="A46" s="3" t="s">
        <v>384</v>
      </c>
    </row>
    <row r="47" spans="1:1" s="3" customFormat="1" ht="15.6" x14ac:dyDescent="0.3">
      <c r="A47" s="3" t="s">
        <v>385</v>
      </c>
    </row>
    <row r="48" spans="1:1" s="3" customFormat="1" ht="15.6" x14ac:dyDescent="0.3">
      <c r="A48" s="3" t="s">
        <v>386</v>
      </c>
    </row>
    <row r="49" spans="1:2" s="3" customFormat="1" ht="15.6" x14ac:dyDescent="0.3">
      <c r="A49" s="3" t="s">
        <v>387</v>
      </c>
    </row>
    <row r="50" spans="1:2" ht="15.6" x14ac:dyDescent="0.3">
      <c r="A50" s="3" t="s">
        <v>388</v>
      </c>
      <c r="B50" s="3"/>
    </row>
    <row r="51" spans="1:2" ht="15.6" x14ac:dyDescent="0.3">
      <c r="A51" s="3"/>
      <c r="B51" s="3"/>
    </row>
    <row r="52" spans="1:2" ht="15.6" x14ac:dyDescent="0.3">
      <c r="A52" s="3" t="s">
        <v>389</v>
      </c>
      <c r="B52" s="3"/>
    </row>
    <row r="53" spans="1:2" ht="15.6" x14ac:dyDescent="0.3">
      <c r="A53" s="3"/>
      <c r="B53" s="3"/>
    </row>
    <row r="54" spans="1:2" ht="15.6" x14ac:dyDescent="0.3">
      <c r="A54" s="3" t="s">
        <v>390</v>
      </c>
      <c r="B54" s="3"/>
    </row>
    <row r="55" spans="1:2" ht="15.6" x14ac:dyDescent="0.3">
      <c r="A55" s="3" t="s">
        <v>391</v>
      </c>
      <c r="B55" s="3"/>
    </row>
    <row r="56" spans="1:2" ht="15.6" x14ac:dyDescent="0.3">
      <c r="A56" s="3"/>
      <c r="B56" s="3"/>
    </row>
    <row r="57" spans="1:2" ht="15.6" x14ac:dyDescent="0.3">
      <c r="A57" s="3" t="s">
        <v>427</v>
      </c>
      <c r="B57" s="3"/>
    </row>
    <row r="58" spans="1:2" ht="15.6" x14ac:dyDescent="0.3">
      <c r="A58" s="3"/>
      <c r="B58" s="3"/>
    </row>
    <row r="60" spans="1:2" ht="15.6" x14ac:dyDescent="0.3">
      <c r="A60" s="1" t="s">
        <v>155</v>
      </c>
    </row>
    <row r="61" spans="1:2" ht="15.6" x14ac:dyDescent="0.3">
      <c r="A61" s="3"/>
    </row>
    <row r="62" spans="1:2" ht="15.6" x14ac:dyDescent="0.3">
      <c r="A62" s="3" t="s">
        <v>157</v>
      </c>
      <c r="B62" s="52" t="s">
        <v>392</v>
      </c>
    </row>
    <row r="63" spans="1:2" ht="15.6" x14ac:dyDescent="0.3">
      <c r="A63" s="3" t="s">
        <v>156</v>
      </c>
    </row>
    <row r="64" spans="1:2" ht="15.6" x14ac:dyDescent="0.3">
      <c r="A64" s="3" t="s">
        <v>158</v>
      </c>
    </row>
    <row r="65" spans="1:1" ht="15.6" x14ac:dyDescent="0.3">
      <c r="A65" s="3" t="s">
        <v>159</v>
      </c>
    </row>
    <row r="66" spans="1:1" ht="15.6" x14ac:dyDescent="0.3">
      <c r="A66" s="3" t="s">
        <v>160</v>
      </c>
    </row>
    <row r="67" spans="1:1" ht="15.6" x14ac:dyDescent="0.3">
      <c r="A67" s="3" t="s">
        <v>161</v>
      </c>
    </row>
  </sheetData>
  <mergeCells count="3">
    <mergeCell ref="A4:B4"/>
    <mergeCell ref="A29:B29"/>
    <mergeCell ref="A30:B30"/>
  </mergeCells>
  <pageMargins left="0.7" right="0.7" top="0.78740157499999996" bottom="0.78740157499999996" header="0.3" footer="0.3"/>
  <pageSetup paperSize="9" scale="81" fitToHeight="0" orientation="portrait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B64"/>
  <sheetViews>
    <sheetView workbookViewId="0">
      <selection activeCell="A17" sqref="A17"/>
    </sheetView>
  </sheetViews>
  <sheetFormatPr defaultColWidth="9.109375" defaultRowHeight="14.4" x14ac:dyDescent="0.3"/>
  <cols>
    <col min="1" max="1" width="32.5546875" style="52" customWidth="1"/>
    <col min="2" max="2" width="15.6640625" style="52" customWidth="1"/>
    <col min="3" max="3" width="10.5546875" style="52" customWidth="1"/>
    <col min="4" max="16384" width="9.109375" style="52"/>
  </cols>
  <sheetData>
    <row r="1" spans="1:2" s="3" customFormat="1" ht="18" x14ac:dyDescent="0.3">
      <c r="A1" s="11" t="s">
        <v>162</v>
      </c>
    </row>
    <row r="2" spans="1:2" s="3" customFormat="1" ht="15.6" x14ac:dyDescent="0.3"/>
    <row r="3" spans="1:2" s="3" customFormat="1" ht="15.6" x14ac:dyDescent="0.3">
      <c r="A3" s="1" t="s">
        <v>163</v>
      </c>
    </row>
    <row r="4" spans="1:2" s="3" customFormat="1" ht="15.6" x14ac:dyDescent="0.3">
      <c r="A4" s="1"/>
    </row>
    <row r="5" spans="1:2" s="3" customFormat="1" ht="15.6" x14ac:dyDescent="0.3">
      <c r="A5" s="1" t="s">
        <v>164</v>
      </c>
    </row>
    <row r="6" spans="1:2" s="3" customFormat="1" ht="15.6" x14ac:dyDescent="0.3">
      <c r="A6" s="1"/>
    </row>
    <row r="7" spans="1:2" s="3" customFormat="1" ht="15.6" x14ac:dyDescent="0.3">
      <c r="A7" s="8" t="s">
        <v>169</v>
      </c>
      <c r="B7" s="8" t="s">
        <v>170</v>
      </c>
    </row>
    <row r="8" spans="1:2" s="3" customFormat="1" ht="15.6" x14ac:dyDescent="0.3">
      <c r="A8" s="457" t="s">
        <v>402</v>
      </c>
      <c r="B8" s="93">
        <v>72506</v>
      </c>
    </row>
    <row r="9" spans="1:2" s="3" customFormat="1" ht="15.6" x14ac:dyDescent="0.3">
      <c r="A9" s="92" t="s">
        <v>403</v>
      </c>
      <c r="B9" s="93">
        <v>47413</v>
      </c>
    </row>
    <row r="10" spans="1:2" s="3" customFormat="1" ht="15.6" x14ac:dyDescent="0.3">
      <c r="A10" s="92" t="s">
        <v>404</v>
      </c>
      <c r="B10" s="93">
        <v>485141.76000000001</v>
      </c>
    </row>
    <row r="11" spans="1:2" s="3" customFormat="1" ht="15.6" x14ac:dyDescent="0.3">
      <c r="A11" s="92" t="s">
        <v>405</v>
      </c>
      <c r="B11" s="93">
        <v>54861.46</v>
      </c>
    </row>
    <row r="12" spans="1:2" s="3" customFormat="1" ht="15.6" x14ac:dyDescent="0.3">
      <c r="A12" s="92"/>
      <c r="B12" s="93">
        <v>0</v>
      </c>
    </row>
    <row r="13" spans="1:2" s="3" customFormat="1" ht="15.6" x14ac:dyDescent="0.3">
      <c r="A13" s="92"/>
      <c r="B13" s="93">
        <v>0</v>
      </c>
    </row>
    <row r="14" spans="1:2" s="3" customFormat="1" ht="15.6" x14ac:dyDescent="0.3">
      <c r="A14" s="145" t="s">
        <v>32</v>
      </c>
      <c r="B14" s="146">
        <f>SUM(B8:B13)</f>
        <v>659922.22</v>
      </c>
    </row>
    <row r="15" spans="1:2" s="3" customFormat="1" ht="15.6" x14ac:dyDescent="0.3">
      <c r="A15" s="12"/>
    </row>
    <row r="16" spans="1:2" s="3" customFormat="1" ht="15.6" x14ac:dyDescent="0.3">
      <c r="A16" s="1" t="s">
        <v>165</v>
      </c>
    </row>
    <row r="17" spans="1:2" s="3" customFormat="1" ht="15.6" x14ac:dyDescent="0.3">
      <c r="A17" s="12" t="s">
        <v>401</v>
      </c>
    </row>
    <row r="18" spans="1:2" s="3" customFormat="1" ht="15.6" x14ac:dyDescent="0.3">
      <c r="A18" s="8" t="s">
        <v>169</v>
      </c>
      <c r="B18" s="8" t="s">
        <v>170</v>
      </c>
    </row>
    <row r="19" spans="1:2" s="3" customFormat="1" ht="15.6" x14ac:dyDescent="0.3">
      <c r="A19" s="92"/>
      <c r="B19" s="93">
        <v>0</v>
      </c>
    </row>
    <row r="20" spans="1:2" s="3" customFormat="1" ht="15.6" x14ac:dyDescent="0.3">
      <c r="A20" s="92"/>
      <c r="B20" s="93">
        <v>0</v>
      </c>
    </row>
    <row r="21" spans="1:2" s="3" customFormat="1" ht="15.6" x14ac:dyDescent="0.3">
      <c r="A21" s="92"/>
      <c r="B21" s="93">
        <v>0</v>
      </c>
    </row>
    <row r="22" spans="1:2" s="3" customFormat="1" ht="15.6" x14ac:dyDescent="0.3">
      <c r="A22" s="92"/>
      <c r="B22" s="93">
        <v>0</v>
      </c>
    </row>
    <row r="23" spans="1:2" s="3" customFormat="1" ht="15.6" x14ac:dyDescent="0.3">
      <c r="A23" s="92"/>
      <c r="B23" s="93">
        <v>0</v>
      </c>
    </row>
    <row r="24" spans="1:2" s="3" customFormat="1" ht="15.6" x14ac:dyDescent="0.3">
      <c r="A24" s="92"/>
      <c r="B24" s="93">
        <v>0</v>
      </c>
    </row>
    <row r="25" spans="1:2" s="3" customFormat="1" ht="15.6" x14ac:dyDescent="0.3">
      <c r="A25" s="145" t="s">
        <v>32</v>
      </c>
      <c r="B25" s="146">
        <f>SUM(B19:B24)</f>
        <v>0</v>
      </c>
    </row>
    <row r="26" spans="1:2" s="3" customFormat="1" ht="15.6" x14ac:dyDescent="0.3">
      <c r="A26" s="70"/>
      <c r="B26" s="94"/>
    </row>
    <row r="27" spans="1:2" s="3" customFormat="1" ht="15.6" x14ac:dyDescent="0.3">
      <c r="A27" s="474" t="s">
        <v>200</v>
      </c>
    </row>
    <row r="28" spans="1:2" s="3" customFormat="1" ht="15.6" x14ac:dyDescent="0.3">
      <c r="A28" s="12"/>
    </row>
    <row r="29" spans="1:2" s="3" customFormat="1" ht="15.6" x14ac:dyDescent="0.3">
      <c r="A29" s="8" t="s">
        <v>169</v>
      </c>
      <c r="B29" s="8" t="s">
        <v>170</v>
      </c>
    </row>
    <row r="30" spans="1:2" s="3" customFormat="1" ht="15.6" x14ac:dyDescent="0.3">
      <c r="A30" s="467" t="s">
        <v>516</v>
      </c>
      <c r="B30" s="93">
        <v>142117.01</v>
      </c>
    </row>
    <row r="31" spans="1:2" s="3" customFormat="1" ht="15.6" x14ac:dyDescent="0.3">
      <c r="A31" s="92"/>
      <c r="B31" s="93">
        <v>0</v>
      </c>
    </row>
    <row r="32" spans="1:2" s="3" customFormat="1" ht="15.6" x14ac:dyDescent="0.3">
      <c r="A32" s="92"/>
      <c r="B32" s="93">
        <v>0</v>
      </c>
    </row>
    <row r="33" spans="1:2" s="3" customFormat="1" ht="15.6" x14ac:dyDescent="0.3">
      <c r="A33" s="92"/>
      <c r="B33" s="93">
        <v>0</v>
      </c>
    </row>
    <row r="34" spans="1:2" s="3" customFormat="1" ht="15.6" x14ac:dyDescent="0.3">
      <c r="A34" s="92"/>
      <c r="B34" s="93">
        <v>0</v>
      </c>
    </row>
    <row r="35" spans="1:2" s="3" customFormat="1" ht="15.6" x14ac:dyDescent="0.3">
      <c r="A35" s="92"/>
      <c r="B35" s="93">
        <v>0</v>
      </c>
    </row>
    <row r="36" spans="1:2" s="3" customFormat="1" ht="15.6" x14ac:dyDescent="0.3">
      <c r="A36" s="145" t="s">
        <v>32</v>
      </c>
      <c r="B36" s="146">
        <f>SUM(B30:B35)</f>
        <v>142117.01</v>
      </c>
    </row>
    <row r="37" spans="1:2" s="3" customFormat="1" ht="15.6" x14ac:dyDescent="0.3">
      <c r="A37" s="70"/>
      <c r="B37" s="94"/>
    </row>
    <row r="38" spans="1:2" s="3" customFormat="1" ht="15.6" x14ac:dyDescent="0.3">
      <c r="A38" s="1" t="s">
        <v>168</v>
      </c>
    </row>
    <row r="39" spans="1:2" s="3" customFormat="1" ht="15.6" x14ac:dyDescent="0.3">
      <c r="A39" s="12" t="s">
        <v>441</v>
      </c>
    </row>
    <row r="40" spans="1:2" s="3" customFormat="1" ht="15.6" x14ac:dyDescent="0.3">
      <c r="A40" s="12"/>
    </row>
    <row r="41" spans="1:2" s="3" customFormat="1" ht="15.6" x14ac:dyDescent="0.3">
      <c r="A41" s="12"/>
    </row>
    <row r="42" spans="1:2" s="3" customFormat="1" ht="15.6" x14ac:dyDescent="0.3">
      <c r="A42" s="1" t="s">
        <v>167</v>
      </c>
    </row>
    <row r="43" spans="1:2" s="3" customFormat="1" ht="15.6" x14ac:dyDescent="0.3">
      <c r="A43" s="12" t="s">
        <v>442</v>
      </c>
    </row>
    <row r="44" spans="1:2" s="3" customFormat="1" ht="15.6" x14ac:dyDescent="0.3">
      <c r="A44" s="1"/>
    </row>
    <row r="45" spans="1:2" s="3" customFormat="1" ht="15.6" x14ac:dyDescent="0.3"/>
    <row r="46" spans="1:2" s="3" customFormat="1" ht="15.6" x14ac:dyDescent="0.3">
      <c r="A46" s="1" t="s">
        <v>166</v>
      </c>
    </row>
    <row r="47" spans="1:2" s="3" customFormat="1" ht="15.6" x14ac:dyDescent="0.3">
      <c r="A47" s="3" t="s">
        <v>443</v>
      </c>
    </row>
    <row r="48" spans="1:2" s="3" customFormat="1" ht="15.6" x14ac:dyDescent="0.3"/>
    <row r="49" s="3" customFormat="1" ht="15.6" x14ac:dyDescent="0.3"/>
    <row r="50" s="3" customFormat="1" ht="15.6" x14ac:dyDescent="0.3"/>
    <row r="51" s="3" customFormat="1" ht="15.6" x14ac:dyDescent="0.3"/>
    <row r="52" s="3" customFormat="1" ht="15.6" x14ac:dyDescent="0.3"/>
    <row r="53" s="3" customFormat="1" ht="15.6" x14ac:dyDescent="0.3"/>
    <row r="54" s="3" customFormat="1" ht="15.6" x14ac:dyDescent="0.3"/>
    <row r="55" s="3" customFormat="1" ht="15.6" x14ac:dyDescent="0.3"/>
    <row r="56" s="3" customFormat="1" ht="15.6" x14ac:dyDescent="0.3"/>
    <row r="57" s="3" customFormat="1" ht="15.6" x14ac:dyDescent="0.3"/>
    <row r="58" s="3" customFormat="1" ht="15.6" x14ac:dyDescent="0.3"/>
    <row r="59" s="3" customFormat="1" ht="15.6" x14ac:dyDescent="0.3"/>
    <row r="60" s="3" customFormat="1" ht="15.6" x14ac:dyDescent="0.3"/>
    <row r="61" s="3" customFormat="1" ht="15.6" x14ac:dyDescent="0.3"/>
    <row r="62" s="3" customFormat="1" ht="15.6" x14ac:dyDescent="0.3"/>
    <row r="63" s="3" customFormat="1" ht="15.6" x14ac:dyDescent="0.3"/>
    <row r="64" s="3" customFormat="1" ht="15.6" x14ac:dyDescent="0.3"/>
  </sheetData>
  <pageMargins left="0.7" right="0.7" top="0.78740157499999996" bottom="0.78740157499999996" header="0.3" footer="0.3"/>
  <pageSetup paperSize="9" fitToHeight="0" orientation="portrait" horizontalDpi="300" verticalDpi="300" r:id="rId1"/>
  <ignoredErrors>
    <ignoredError sqref="B14 B25 B36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B19"/>
  <sheetViews>
    <sheetView workbookViewId="0">
      <selection activeCell="G15" sqref="G15"/>
    </sheetView>
  </sheetViews>
  <sheetFormatPr defaultColWidth="9.109375" defaultRowHeight="14.4" x14ac:dyDescent="0.3"/>
  <cols>
    <col min="1" max="1" width="11.5546875" style="52" customWidth="1"/>
    <col min="2" max="2" width="99.6640625" style="52" customWidth="1"/>
    <col min="3" max="16384" width="9.109375" style="52"/>
  </cols>
  <sheetData>
    <row r="1" spans="1:2" s="3" customFormat="1" ht="18" x14ac:dyDescent="0.3">
      <c r="A1" s="11" t="s">
        <v>171</v>
      </c>
    </row>
    <row r="2" spans="1:2" s="3" customFormat="1" ht="15.6" x14ac:dyDescent="0.3"/>
    <row r="3" spans="1:2" s="3" customFormat="1" ht="141" customHeight="1" x14ac:dyDescent="0.3">
      <c r="A3" s="574"/>
      <c r="B3" s="574"/>
    </row>
    <row r="4" spans="1:2" s="3" customFormat="1" ht="15.6" x14ac:dyDescent="0.3"/>
    <row r="7" spans="1:2" ht="18" x14ac:dyDescent="0.3">
      <c r="A7" s="11" t="s">
        <v>172</v>
      </c>
    </row>
    <row r="8" spans="1:2" x14ac:dyDescent="0.3">
      <c r="A8" s="52" t="s">
        <v>173</v>
      </c>
      <c r="B8" s="52" t="s">
        <v>407</v>
      </c>
    </row>
    <row r="9" spans="1:2" x14ac:dyDescent="0.3">
      <c r="A9" s="52" t="s">
        <v>173</v>
      </c>
      <c r="B9" s="52" t="s">
        <v>149</v>
      </c>
    </row>
    <row r="10" spans="1:2" x14ac:dyDescent="0.3">
      <c r="A10" s="52" t="s">
        <v>174</v>
      </c>
      <c r="B10" s="52" t="s">
        <v>408</v>
      </c>
    </row>
    <row r="11" spans="1:2" x14ac:dyDescent="0.3">
      <c r="A11" s="52" t="s">
        <v>175</v>
      </c>
      <c r="B11" s="52" t="s">
        <v>409</v>
      </c>
    </row>
    <row r="12" spans="1:2" x14ac:dyDescent="0.3">
      <c r="A12" s="52" t="s">
        <v>176</v>
      </c>
      <c r="B12" s="52" t="s">
        <v>410</v>
      </c>
    </row>
    <row r="13" spans="1:2" ht="15.6" x14ac:dyDescent="0.3">
      <c r="A13" s="52" t="s">
        <v>177</v>
      </c>
      <c r="B13" s="3" t="s">
        <v>406</v>
      </c>
    </row>
    <row r="19" spans="1:2" x14ac:dyDescent="0.3">
      <c r="A19" s="52" t="s">
        <v>178</v>
      </c>
      <c r="B19" s="458">
        <v>45713</v>
      </c>
    </row>
  </sheetData>
  <mergeCells count="1">
    <mergeCell ref="A3:B3"/>
  </mergeCells>
  <pageMargins left="0.7" right="0.7" top="0.78740157499999996" bottom="0.78740157499999996" header="0.3" footer="0.3"/>
  <pageSetup paperSize="9" scale="78" fitToHeight="0" orientation="portrait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J59"/>
  <sheetViews>
    <sheetView topLeftCell="A34" workbookViewId="0">
      <selection activeCell="F63" sqref="F63"/>
    </sheetView>
  </sheetViews>
  <sheetFormatPr defaultColWidth="8.88671875" defaultRowHeight="14.4" x14ac:dyDescent="0.3"/>
  <cols>
    <col min="1" max="1" width="8.5546875" style="185" customWidth="1"/>
    <col min="2" max="2" width="31.44140625" style="185" bestFit="1" customWidth="1"/>
    <col min="3" max="3" width="9.109375" style="185" bestFit="1" customWidth="1"/>
    <col min="4" max="4" width="11.88671875" style="185" bestFit="1" customWidth="1"/>
    <col min="5" max="5" width="6.88671875" style="185" customWidth="1"/>
    <col min="6" max="7" width="11.88671875" style="185" bestFit="1" customWidth="1"/>
    <col min="8" max="8" width="7.33203125" style="185" customWidth="1"/>
    <col min="9" max="9" width="9.109375" style="185" bestFit="1" customWidth="1"/>
    <col min="10" max="10" width="9" style="185" bestFit="1" customWidth="1"/>
    <col min="11" max="16384" width="8.88671875" style="52"/>
  </cols>
  <sheetData>
    <row r="1" spans="1:10" x14ac:dyDescent="0.3">
      <c r="A1" s="52" t="s">
        <v>199</v>
      </c>
      <c r="B1" s="184"/>
    </row>
    <row r="2" spans="1:10" ht="15" thickBot="1" x14ac:dyDescent="0.35">
      <c r="B2" s="184"/>
    </row>
    <row r="3" spans="1:10" ht="15" thickBot="1" x14ac:dyDescent="0.35">
      <c r="A3" s="184" t="s">
        <v>230</v>
      </c>
      <c r="B3" s="147" t="s">
        <v>231</v>
      </c>
      <c r="C3" s="148">
        <v>2024</v>
      </c>
      <c r="D3" s="149"/>
      <c r="E3" s="148" t="s">
        <v>232</v>
      </c>
      <c r="F3" s="186"/>
      <c r="G3" s="186"/>
      <c r="H3" s="186"/>
      <c r="I3" s="186"/>
      <c r="J3" s="187"/>
    </row>
    <row r="4" spans="1:10" ht="15" thickBot="1" x14ac:dyDescent="0.35">
      <c r="B4" s="575" t="s">
        <v>305</v>
      </c>
      <c r="C4" s="578" t="s">
        <v>179</v>
      </c>
      <c r="D4" s="579"/>
      <c r="E4" s="579"/>
      <c r="F4" s="579"/>
      <c r="G4" s="579"/>
      <c r="H4" s="579"/>
      <c r="I4" s="580" t="s">
        <v>180</v>
      </c>
      <c r="J4" s="581"/>
    </row>
    <row r="5" spans="1:10" ht="15" thickBot="1" x14ac:dyDescent="0.35">
      <c r="A5" s="184"/>
      <c r="B5" s="576"/>
      <c r="C5" s="584" t="s">
        <v>181</v>
      </c>
      <c r="D5" s="585"/>
      <c r="E5" s="585"/>
      <c r="F5" s="584" t="s">
        <v>182</v>
      </c>
      <c r="G5" s="585"/>
      <c r="H5" s="585"/>
      <c r="I5" s="582"/>
      <c r="J5" s="583"/>
    </row>
    <row r="6" spans="1:10" ht="15" thickBot="1" x14ac:dyDescent="0.35">
      <c r="A6" s="184"/>
      <c r="B6" s="577"/>
      <c r="C6" s="188" t="s">
        <v>233</v>
      </c>
      <c r="D6" s="189" t="s">
        <v>184</v>
      </c>
      <c r="E6" s="190" t="s">
        <v>185</v>
      </c>
      <c r="F6" s="191" t="s">
        <v>183</v>
      </c>
      <c r="G6" s="192" t="s">
        <v>186</v>
      </c>
      <c r="H6" s="193" t="s">
        <v>185</v>
      </c>
      <c r="I6" s="188" t="s">
        <v>183</v>
      </c>
      <c r="J6" s="194" t="s">
        <v>184</v>
      </c>
    </row>
    <row r="7" spans="1:10" ht="15" thickBot="1" x14ac:dyDescent="0.35">
      <c r="A7" s="184" t="s">
        <v>234</v>
      </c>
      <c r="B7" s="195" t="s">
        <v>235</v>
      </c>
      <c r="C7" s="196">
        <f>C8+C13</f>
        <v>22266</v>
      </c>
      <c r="D7" s="197">
        <f>D8+D13</f>
        <v>21430</v>
      </c>
      <c r="E7" s="198">
        <f>D7/C7*100</f>
        <v>96.245396568759546</v>
      </c>
      <c r="F7" s="199" t="s">
        <v>187</v>
      </c>
      <c r="G7" s="200" t="s">
        <v>187</v>
      </c>
      <c r="H7" s="200" t="s">
        <v>187</v>
      </c>
      <c r="I7" s="201" t="s">
        <v>187</v>
      </c>
      <c r="J7" s="202" t="s">
        <v>187</v>
      </c>
    </row>
    <row r="8" spans="1:10" x14ac:dyDescent="0.3">
      <c r="A8" s="184" t="s">
        <v>236</v>
      </c>
      <c r="B8" s="203" t="s">
        <v>188</v>
      </c>
      <c r="C8" s="204">
        <f>SUM(C9:C10)</f>
        <v>11839</v>
      </c>
      <c r="D8" s="205">
        <f>SUM(D9:D10)</f>
        <v>11313</v>
      </c>
      <c r="E8" s="206">
        <f>D8/C8*100</f>
        <v>95.557057183883771</v>
      </c>
      <c r="F8" s="207" t="s">
        <v>187</v>
      </c>
      <c r="G8" s="208" t="s">
        <v>187</v>
      </c>
      <c r="H8" s="208" t="s">
        <v>187</v>
      </c>
      <c r="I8" s="209">
        <f>I11+I12+I18+I19</f>
        <v>5512</v>
      </c>
      <c r="J8" s="210">
        <f>J11+J12+J18+J19</f>
        <v>5830</v>
      </c>
    </row>
    <row r="9" spans="1:10" x14ac:dyDescent="0.3">
      <c r="A9" s="184" t="s">
        <v>236</v>
      </c>
      <c r="B9" s="211" t="s">
        <v>189</v>
      </c>
      <c r="C9" s="212">
        <v>7542</v>
      </c>
      <c r="D9" s="213">
        <v>6942</v>
      </c>
      <c r="E9" s="214">
        <f t="shared" ref="E9:E55" si="0">D9/C9*100</f>
        <v>92.044550517104213</v>
      </c>
      <c r="F9" s="215" t="s">
        <v>187</v>
      </c>
      <c r="G9" s="216" t="s">
        <v>187</v>
      </c>
      <c r="H9" s="216" t="s">
        <v>187</v>
      </c>
      <c r="I9" s="217" t="s">
        <v>187</v>
      </c>
      <c r="J9" s="218" t="s">
        <v>187</v>
      </c>
    </row>
    <row r="10" spans="1:10" x14ac:dyDescent="0.3">
      <c r="A10" s="184" t="s">
        <v>236</v>
      </c>
      <c r="B10" s="211" t="s">
        <v>190</v>
      </c>
      <c r="C10" s="212">
        <v>4297</v>
      </c>
      <c r="D10" s="213">
        <v>4371</v>
      </c>
      <c r="E10" s="214">
        <f t="shared" si="0"/>
        <v>101.72213171980451</v>
      </c>
      <c r="F10" s="215" t="s">
        <v>187</v>
      </c>
      <c r="G10" s="216" t="s">
        <v>187</v>
      </c>
      <c r="H10" s="216" t="s">
        <v>187</v>
      </c>
      <c r="I10" s="219" t="s">
        <v>187</v>
      </c>
      <c r="J10" s="218" t="s">
        <v>187</v>
      </c>
    </row>
    <row r="11" spans="1:10" x14ac:dyDescent="0.3">
      <c r="A11" s="184" t="s">
        <v>236</v>
      </c>
      <c r="B11" s="211" t="s">
        <v>191</v>
      </c>
      <c r="C11" s="219" t="s">
        <v>187</v>
      </c>
      <c r="D11" s="220" t="s">
        <v>187</v>
      </c>
      <c r="E11" s="218" t="s">
        <v>187</v>
      </c>
      <c r="F11" s="215" t="s">
        <v>187</v>
      </c>
      <c r="G11" s="216" t="s">
        <v>187</v>
      </c>
      <c r="H11" s="216" t="s">
        <v>187</v>
      </c>
      <c r="I11" s="221">
        <v>1830</v>
      </c>
      <c r="J11" s="222">
        <v>2148</v>
      </c>
    </row>
    <row r="12" spans="1:10" ht="15" thickBot="1" x14ac:dyDescent="0.35">
      <c r="A12" s="184" t="s">
        <v>236</v>
      </c>
      <c r="B12" s="211" t="s">
        <v>192</v>
      </c>
      <c r="C12" s="219" t="s">
        <v>187</v>
      </c>
      <c r="D12" s="220" t="s">
        <v>187</v>
      </c>
      <c r="E12" s="218" t="s">
        <v>187</v>
      </c>
      <c r="F12" s="215" t="s">
        <v>187</v>
      </c>
      <c r="G12" s="216" t="s">
        <v>187</v>
      </c>
      <c r="H12" s="216" t="s">
        <v>187</v>
      </c>
      <c r="I12" s="221">
        <v>0</v>
      </c>
      <c r="J12" s="222">
        <v>0</v>
      </c>
    </row>
    <row r="13" spans="1:10" ht="15" thickBot="1" x14ac:dyDescent="0.35">
      <c r="A13" s="184" t="s">
        <v>234</v>
      </c>
      <c r="B13" s="223" t="s">
        <v>286</v>
      </c>
      <c r="C13" s="196">
        <f>SUM(C14,C18,C19,C20,C21,C24,C25)</f>
        <v>10427</v>
      </c>
      <c r="D13" s="197">
        <f>D14+D21+D24+D25+D18+D20</f>
        <v>10117</v>
      </c>
      <c r="E13" s="198">
        <f t="shared" si="0"/>
        <v>97.026949266327804</v>
      </c>
      <c r="F13" s="224">
        <f>F14+F17+F21</f>
        <v>1230</v>
      </c>
      <c r="G13" s="225">
        <f>G14+G17+G21</f>
        <v>1139</v>
      </c>
      <c r="H13" s="226">
        <f t="shared" ref="H13:H56" si="1">G13/F13*100</f>
        <v>92.60162601626017</v>
      </c>
      <c r="I13" s="227" t="s">
        <v>187</v>
      </c>
      <c r="J13" s="228" t="s">
        <v>187</v>
      </c>
    </row>
    <row r="14" spans="1:10" x14ac:dyDescent="0.3">
      <c r="A14" s="184">
        <v>602</v>
      </c>
      <c r="B14" s="229" t="s">
        <v>238</v>
      </c>
      <c r="C14" s="230">
        <f>SUM(C15:C16)</f>
        <v>6270</v>
      </c>
      <c r="D14" s="231">
        <f>SUM(D15:D16)</f>
        <v>6282</v>
      </c>
      <c r="E14" s="232">
        <f t="shared" si="0"/>
        <v>100.1913875598086</v>
      </c>
      <c r="F14" s="230">
        <f>F15+F16</f>
        <v>80</v>
      </c>
      <c r="G14" s="231">
        <f>G15+G16</f>
        <v>71</v>
      </c>
      <c r="H14" s="232">
        <f t="shared" si="1"/>
        <v>88.75</v>
      </c>
      <c r="I14" s="217" t="s">
        <v>187</v>
      </c>
      <c r="J14" s="233" t="s">
        <v>187</v>
      </c>
    </row>
    <row r="15" spans="1:10" x14ac:dyDescent="0.3">
      <c r="A15" s="184">
        <v>602</v>
      </c>
      <c r="B15" s="234" t="s">
        <v>239</v>
      </c>
      <c r="C15" s="235">
        <v>4600</v>
      </c>
      <c r="D15" s="236">
        <v>4630</v>
      </c>
      <c r="E15" s="237">
        <f t="shared" si="0"/>
        <v>100.65217391304348</v>
      </c>
      <c r="F15" s="235">
        <v>80</v>
      </c>
      <c r="G15" s="236">
        <v>71</v>
      </c>
      <c r="H15" s="237">
        <f t="shared" si="1"/>
        <v>88.75</v>
      </c>
      <c r="I15" s="217" t="s">
        <v>187</v>
      </c>
      <c r="J15" s="233" t="s">
        <v>187</v>
      </c>
    </row>
    <row r="16" spans="1:10" ht="15" thickBot="1" x14ac:dyDescent="0.35">
      <c r="A16" s="184">
        <v>602</v>
      </c>
      <c r="B16" s="238" t="s">
        <v>240</v>
      </c>
      <c r="C16" s="239">
        <v>1670</v>
      </c>
      <c r="D16" s="240">
        <v>1652</v>
      </c>
      <c r="E16" s="241">
        <f t="shared" si="0"/>
        <v>98.922155688622766</v>
      </c>
      <c r="F16" s="235">
        <v>0</v>
      </c>
      <c r="G16" s="236">
        <v>0</v>
      </c>
      <c r="H16" s="237">
        <v>0</v>
      </c>
      <c r="I16" s="217" t="s">
        <v>187</v>
      </c>
      <c r="J16" s="233" t="s">
        <v>187</v>
      </c>
    </row>
    <row r="17" spans="1:10" ht="15" thickBot="1" x14ac:dyDescent="0.35">
      <c r="A17" s="184">
        <v>603</v>
      </c>
      <c r="B17" s="242" t="s">
        <v>241</v>
      </c>
      <c r="C17" s="227" t="s">
        <v>187</v>
      </c>
      <c r="D17" s="243" t="s">
        <v>187</v>
      </c>
      <c r="E17" s="228" t="s">
        <v>187</v>
      </c>
      <c r="F17" s="244">
        <v>1050</v>
      </c>
      <c r="G17" s="245">
        <v>973</v>
      </c>
      <c r="H17" s="246">
        <f t="shared" si="1"/>
        <v>92.666666666666657</v>
      </c>
      <c r="I17" s="247" t="s">
        <v>187</v>
      </c>
      <c r="J17" s="248" t="s">
        <v>187</v>
      </c>
    </row>
    <row r="18" spans="1:10" x14ac:dyDescent="0.3">
      <c r="A18" s="184">
        <v>648</v>
      </c>
      <c r="B18" s="249" t="s">
        <v>242</v>
      </c>
      <c r="C18" s="250">
        <v>445</v>
      </c>
      <c r="D18" s="251">
        <v>331</v>
      </c>
      <c r="E18" s="252">
        <f>D18/C18*100</f>
        <v>74.382022471910119</v>
      </c>
      <c r="F18" s="253" t="s">
        <v>187</v>
      </c>
      <c r="G18" s="254" t="s">
        <v>187</v>
      </c>
      <c r="H18" s="255" t="s">
        <v>187</v>
      </c>
      <c r="I18" s="256">
        <v>3682</v>
      </c>
      <c r="J18" s="257">
        <v>3682</v>
      </c>
    </row>
    <row r="19" spans="1:10" x14ac:dyDescent="0.3">
      <c r="A19" s="184">
        <v>648</v>
      </c>
      <c r="B19" s="258" t="s">
        <v>243</v>
      </c>
      <c r="C19" s="259">
        <v>0</v>
      </c>
      <c r="D19" s="213">
        <v>0</v>
      </c>
      <c r="E19" s="214">
        <v>0</v>
      </c>
      <c r="F19" s="260" t="s">
        <v>187</v>
      </c>
      <c r="G19" s="216" t="s">
        <v>187</v>
      </c>
      <c r="H19" s="218" t="s">
        <v>187</v>
      </c>
      <c r="I19" s="261">
        <v>0</v>
      </c>
      <c r="J19" s="262">
        <v>0</v>
      </c>
    </row>
    <row r="20" spans="1:10" ht="15" thickBot="1" x14ac:dyDescent="0.35">
      <c r="A20" s="184">
        <v>648</v>
      </c>
      <c r="B20" s="263" t="s">
        <v>244</v>
      </c>
      <c r="C20" s="264">
        <v>100</v>
      </c>
      <c r="D20" s="265">
        <v>26</v>
      </c>
      <c r="E20" s="266">
        <f>D20/C20*100</f>
        <v>26</v>
      </c>
      <c r="F20" s="267" t="s">
        <v>187</v>
      </c>
      <c r="G20" s="268" t="s">
        <v>187</v>
      </c>
      <c r="H20" s="269" t="s">
        <v>187</v>
      </c>
      <c r="I20" s="270" t="s">
        <v>187</v>
      </c>
      <c r="J20" s="269" t="s">
        <v>187</v>
      </c>
    </row>
    <row r="21" spans="1:10" x14ac:dyDescent="0.3">
      <c r="A21" s="184">
        <v>649</v>
      </c>
      <c r="B21" s="271" t="s">
        <v>245</v>
      </c>
      <c r="C21" s="272">
        <f>SUM(C22:C23)</f>
        <v>3560</v>
      </c>
      <c r="D21" s="273">
        <f>SUM(D22:D23)</f>
        <v>3398</v>
      </c>
      <c r="E21" s="274">
        <f t="shared" si="0"/>
        <v>95.449438202247194</v>
      </c>
      <c r="F21" s="230">
        <f>SUM(F22:F23)</f>
        <v>100</v>
      </c>
      <c r="G21" s="231">
        <f>SUM(G22:G23)</f>
        <v>95</v>
      </c>
      <c r="H21" s="274">
        <f t="shared" ref="H21:H22" si="2">G21/F21*100</f>
        <v>95</v>
      </c>
      <c r="I21" s="275" t="s">
        <v>187</v>
      </c>
      <c r="J21" s="255" t="s">
        <v>187</v>
      </c>
    </row>
    <row r="22" spans="1:10" x14ac:dyDescent="0.3">
      <c r="A22" s="184">
        <v>649</v>
      </c>
      <c r="B22" s="234" t="s">
        <v>246</v>
      </c>
      <c r="C22" s="276">
        <v>3560</v>
      </c>
      <c r="D22" s="277">
        <v>3398</v>
      </c>
      <c r="E22" s="214">
        <f t="shared" si="0"/>
        <v>95.449438202247194</v>
      </c>
      <c r="F22" s="276">
        <v>10</v>
      </c>
      <c r="G22" s="277">
        <v>9</v>
      </c>
      <c r="H22" s="214">
        <f t="shared" si="2"/>
        <v>90</v>
      </c>
      <c r="I22" s="217" t="s">
        <v>187</v>
      </c>
      <c r="J22" s="218" t="s">
        <v>187</v>
      </c>
    </row>
    <row r="23" spans="1:10" ht="15" thickBot="1" x14ac:dyDescent="0.35">
      <c r="A23" s="184">
        <v>649</v>
      </c>
      <c r="B23" s="278" t="s">
        <v>247</v>
      </c>
      <c r="C23" s="279">
        <v>0</v>
      </c>
      <c r="D23" s="280">
        <v>0</v>
      </c>
      <c r="E23" s="281">
        <v>0</v>
      </c>
      <c r="F23" s="279">
        <v>90</v>
      </c>
      <c r="G23" s="280">
        <v>86</v>
      </c>
      <c r="H23" s="281">
        <f>G23/F23*100</f>
        <v>95.555555555555557</v>
      </c>
      <c r="I23" s="247" t="s">
        <v>187</v>
      </c>
      <c r="J23" s="282" t="s">
        <v>187</v>
      </c>
    </row>
    <row r="24" spans="1:10" ht="15" thickBot="1" x14ac:dyDescent="0.35">
      <c r="A24" s="184">
        <v>662</v>
      </c>
      <c r="B24" s="283" t="s">
        <v>248</v>
      </c>
      <c r="C24" s="284">
        <v>0</v>
      </c>
      <c r="D24" s="285">
        <v>28</v>
      </c>
      <c r="E24" s="286">
        <v>0</v>
      </c>
      <c r="F24" s="287" t="s">
        <v>187</v>
      </c>
      <c r="G24" s="288" t="s">
        <v>187</v>
      </c>
      <c r="H24" s="228" t="s">
        <v>187</v>
      </c>
      <c r="I24" s="227" t="s">
        <v>187</v>
      </c>
      <c r="J24" s="228" t="s">
        <v>187</v>
      </c>
    </row>
    <row r="25" spans="1:10" ht="15" thickBot="1" x14ac:dyDescent="0.35">
      <c r="A25" s="184">
        <v>672</v>
      </c>
      <c r="B25" s="283" t="s">
        <v>249</v>
      </c>
      <c r="C25" s="284">
        <v>52</v>
      </c>
      <c r="D25" s="285">
        <v>52</v>
      </c>
      <c r="E25" s="286">
        <f t="shared" ref="E25" si="3">D25/C25*100</f>
        <v>100</v>
      </c>
      <c r="F25" s="287" t="s">
        <v>187</v>
      </c>
      <c r="G25" s="288" t="s">
        <v>187</v>
      </c>
      <c r="H25" s="228" t="s">
        <v>187</v>
      </c>
      <c r="I25" s="227" t="s">
        <v>187</v>
      </c>
      <c r="J25" s="228" t="s">
        <v>187</v>
      </c>
    </row>
    <row r="26" spans="1:10" ht="15" thickBot="1" x14ac:dyDescent="0.35">
      <c r="A26" s="184" t="s">
        <v>250</v>
      </c>
      <c r="B26" s="289" t="s">
        <v>251</v>
      </c>
      <c r="C26" s="290">
        <f>C27+C31+C36+C37+C38+C39+C44+C46+C50+C54+C55+C56</f>
        <v>22266</v>
      </c>
      <c r="D26" s="291">
        <f>D27+D31+D36+D37+D38+D39+D44+D46+D50+D54+D55+D56</f>
        <v>21402</v>
      </c>
      <c r="E26" s="292">
        <f>D26/C26*100</f>
        <v>96.119644300727572</v>
      </c>
      <c r="F26" s="290">
        <f>F27+F31+F36+F39+F44+F46+F50+F54+F55+F56</f>
        <v>951</v>
      </c>
      <c r="G26" s="291">
        <f>G27+G31+G36+G39+G44+G46+G50+G54+G55+G56</f>
        <v>888</v>
      </c>
      <c r="H26" s="293">
        <f>G26/F26*100</f>
        <v>93.375394321766564</v>
      </c>
      <c r="I26" s="294">
        <f>I27+I37+I39+I44+I46+I50+I55</f>
        <v>3066</v>
      </c>
      <c r="J26" s="295">
        <f>J27+J37+J39+J44+J46+J50+J55</f>
        <v>3208</v>
      </c>
    </row>
    <row r="27" spans="1:10" x14ac:dyDescent="0.3">
      <c r="A27" s="184">
        <v>501</v>
      </c>
      <c r="B27" s="296" t="s">
        <v>193</v>
      </c>
      <c r="C27" s="297">
        <v>5996</v>
      </c>
      <c r="D27" s="298">
        <f>SUM(D28:D30)</f>
        <v>5920</v>
      </c>
      <c r="E27" s="299">
        <f t="shared" si="0"/>
        <v>98.732488325550378</v>
      </c>
      <c r="F27" s="300">
        <f>F28+F30</f>
        <v>140</v>
      </c>
      <c r="G27" s="301">
        <f>G28+G30</f>
        <v>129</v>
      </c>
      <c r="H27" s="302">
        <f t="shared" si="1"/>
        <v>92.142857142857139</v>
      </c>
      <c r="I27" s="297">
        <f>I29+I30</f>
        <v>4</v>
      </c>
      <c r="J27" s="303">
        <f>J29+J30</f>
        <v>4</v>
      </c>
    </row>
    <row r="28" spans="1:10" x14ac:dyDescent="0.3">
      <c r="A28" s="184">
        <v>501</v>
      </c>
      <c r="B28" s="304" t="s">
        <v>252</v>
      </c>
      <c r="C28" s="221">
        <v>4600</v>
      </c>
      <c r="D28" s="305">
        <v>4630</v>
      </c>
      <c r="E28" s="214">
        <f t="shared" si="0"/>
        <v>100.65217391304348</v>
      </c>
      <c r="F28" s="306">
        <v>80</v>
      </c>
      <c r="G28" s="307">
        <v>71</v>
      </c>
      <c r="H28" s="308">
        <f t="shared" si="1"/>
        <v>88.75</v>
      </c>
      <c r="I28" s="309" t="s">
        <v>187</v>
      </c>
      <c r="J28" s="310" t="s">
        <v>187</v>
      </c>
    </row>
    <row r="29" spans="1:10" x14ac:dyDescent="0.3">
      <c r="A29" s="184">
        <v>501</v>
      </c>
      <c r="B29" s="311" t="s">
        <v>253</v>
      </c>
      <c r="C29" s="221">
        <v>0</v>
      </c>
      <c r="D29" s="305">
        <v>0</v>
      </c>
      <c r="E29" s="214">
        <v>0</v>
      </c>
      <c r="F29" s="312" t="s">
        <v>187</v>
      </c>
      <c r="G29" s="313" t="s">
        <v>187</v>
      </c>
      <c r="H29" s="313" t="s">
        <v>187</v>
      </c>
      <c r="I29" s="314">
        <v>0</v>
      </c>
      <c r="J29" s="315">
        <v>0</v>
      </c>
    </row>
    <row r="30" spans="1:10" ht="15" thickBot="1" x14ac:dyDescent="0.35">
      <c r="A30" s="386">
        <v>501</v>
      </c>
      <c r="B30" s="316" t="s">
        <v>254</v>
      </c>
      <c r="C30" s="221">
        <v>1396</v>
      </c>
      <c r="D30" s="317">
        <v>1290</v>
      </c>
      <c r="E30" s="266">
        <f t="shared" si="0"/>
        <v>92.40687679083095</v>
      </c>
      <c r="F30" s="318">
        <v>60</v>
      </c>
      <c r="G30" s="319">
        <v>58</v>
      </c>
      <c r="H30" s="320">
        <f t="shared" si="1"/>
        <v>96.666666666666671</v>
      </c>
      <c r="I30" s="321">
        <v>4</v>
      </c>
      <c r="J30" s="322">
        <v>4</v>
      </c>
    </row>
    <row r="31" spans="1:10" x14ac:dyDescent="0.3">
      <c r="A31" s="184">
        <v>502</v>
      </c>
      <c r="B31" s="296" t="s">
        <v>194</v>
      </c>
      <c r="C31" s="323">
        <f>SUM(C32:C35)</f>
        <v>4869</v>
      </c>
      <c r="D31" s="298">
        <f>SUM(D32:D35)</f>
        <v>3524</v>
      </c>
      <c r="E31" s="324">
        <f t="shared" si="0"/>
        <v>72.376257958513051</v>
      </c>
      <c r="F31" s="300">
        <f>SUM(F32:F35)</f>
        <v>210</v>
      </c>
      <c r="G31" s="301">
        <f>SUM(G32:G35)</f>
        <v>151</v>
      </c>
      <c r="H31" s="302">
        <f t="shared" si="1"/>
        <v>71.904761904761898</v>
      </c>
      <c r="I31" s="325" t="s">
        <v>187</v>
      </c>
      <c r="J31" s="326" t="s">
        <v>187</v>
      </c>
    </row>
    <row r="32" spans="1:10" x14ac:dyDescent="0.3">
      <c r="A32" s="184" t="s">
        <v>255</v>
      </c>
      <c r="B32" s="304" t="s">
        <v>195</v>
      </c>
      <c r="C32" s="221">
        <v>2100</v>
      </c>
      <c r="D32" s="305">
        <v>1550</v>
      </c>
      <c r="E32" s="214">
        <f t="shared" si="0"/>
        <v>73.80952380952381</v>
      </c>
      <c r="F32" s="306">
        <v>35</v>
      </c>
      <c r="G32" s="307">
        <v>30</v>
      </c>
      <c r="H32" s="308">
        <f t="shared" si="1"/>
        <v>85.714285714285708</v>
      </c>
      <c r="I32" s="219" t="s">
        <v>187</v>
      </c>
      <c r="J32" s="218" t="s">
        <v>187</v>
      </c>
    </row>
    <row r="33" spans="1:10" x14ac:dyDescent="0.3">
      <c r="A33" s="184" t="s">
        <v>256</v>
      </c>
      <c r="B33" s="311" t="s">
        <v>257</v>
      </c>
      <c r="C33" s="221">
        <v>2309</v>
      </c>
      <c r="D33" s="305">
        <v>1561</v>
      </c>
      <c r="E33" s="214">
        <f t="shared" si="0"/>
        <v>67.605023819835424</v>
      </c>
      <c r="F33" s="306">
        <v>65</v>
      </c>
      <c r="G33" s="307">
        <v>39</v>
      </c>
      <c r="H33" s="308">
        <f t="shared" si="1"/>
        <v>60</v>
      </c>
      <c r="I33" s="219" t="s">
        <v>187</v>
      </c>
      <c r="J33" s="218" t="s">
        <v>187</v>
      </c>
    </row>
    <row r="34" spans="1:10" x14ac:dyDescent="0.3">
      <c r="A34" s="184" t="s">
        <v>258</v>
      </c>
      <c r="B34" s="311" t="s">
        <v>259</v>
      </c>
      <c r="C34" s="221">
        <v>460</v>
      </c>
      <c r="D34" s="305">
        <v>413</v>
      </c>
      <c r="E34" s="214">
        <f t="shared" si="0"/>
        <v>89.782608695652172</v>
      </c>
      <c r="F34" s="306">
        <v>110</v>
      </c>
      <c r="G34" s="307">
        <v>82</v>
      </c>
      <c r="H34" s="308">
        <f t="shared" si="1"/>
        <v>74.545454545454547</v>
      </c>
      <c r="I34" s="219" t="s">
        <v>187</v>
      </c>
      <c r="J34" s="218" t="s">
        <v>187</v>
      </c>
    </row>
    <row r="35" spans="1:10" ht="15" thickBot="1" x14ac:dyDescent="0.35">
      <c r="A35" s="184" t="s">
        <v>260</v>
      </c>
      <c r="B35" s="327" t="s">
        <v>261</v>
      </c>
      <c r="C35" s="321">
        <v>0</v>
      </c>
      <c r="D35" s="317">
        <v>0</v>
      </c>
      <c r="E35" s="266">
        <v>0</v>
      </c>
      <c r="F35" s="318">
        <v>0</v>
      </c>
      <c r="G35" s="319">
        <v>0</v>
      </c>
      <c r="H35" s="320">
        <v>0</v>
      </c>
      <c r="I35" s="328" t="s">
        <v>187</v>
      </c>
      <c r="J35" s="269" t="s">
        <v>187</v>
      </c>
    </row>
    <row r="36" spans="1:10" ht="15" thickBot="1" x14ac:dyDescent="0.35">
      <c r="A36" s="184">
        <v>511</v>
      </c>
      <c r="B36" s="329" t="s">
        <v>196</v>
      </c>
      <c r="C36" s="284">
        <v>90</v>
      </c>
      <c r="D36" s="285">
        <v>624</v>
      </c>
      <c r="E36" s="286">
        <f t="shared" si="0"/>
        <v>693.33333333333337</v>
      </c>
      <c r="F36" s="330">
        <v>5</v>
      </c>
      <c r="G36" s="331">
        <v>0</v>
      </c>
      <c r="H36" s="332">
        <f t="shared" si="1"/>
        <v>0</v>
      </c>
      <c r="I36" s="201" t="s">
        <v>187</v>
      </c>
      <c r="J36" s="202" t="s">
        <v>187</v>
      </c>
    </row>
    <row r="37" spans="1:10" ht="15" thickBot="1" x14ac:dyDescent="0.35">
      <c r="A37" s="184">
        <v>512</v>
      </c>
      <c r="B37" s="329" t="s">
        <v>262</v>
      </c>
      <c r="C37" s="284">
        <v>0</v>
      </c>
      <c r="D37" s="285">
        <v>0</v>
      </c>
      <c r="E37" s="286">
        <v>0</v>
      </c>
      <c r="F37" s="333" t="s">
        <v>187</v>
      </c>
      <c r="G37" s="334" t="s">
        <v>187</v>
      </c>
      <c r="H37" s="334" t="s">
        <v>187</v>
      </c>
      <c r="I37" s="284">
        <v>25</v>
      </c>
      <c r="J37" s="286">
        <v>42</v>
      </c>
    </row>
    <row r="38" spans="1:10" ht="15" thickBot="1" x14ac:dyDescent="0.35">
      <c r="A38" s="184">
        <v>513</v>
      </c>
      <c r="B38" s="335" t="s">
        <v>263</v>
      </c>
      <c r="C38" s="336">
        <v>32</v>
      </c>
      <c r="D38" s="337">
        <v>12</v>
      </c>
      <c r="E38" s="338">
        <f t="shared" si="0"/>
        <v>37.5</v>
      </c>
      <c r="F38" s="339" t="s">
        <v>187</v>
      </c>
      <c r="G38" s="340" t="s">
        <v>187</v>
      </c>
      <c r="H38" s="340" t="s">
        <v>187</v>
      </c>
      <c r="I38" s="341" t="s">
        <v>187</v>
      </c>
      <c r="J38" s="342" t="s">
        <v>187</v>
      </c>
    </row>
    <row r="39" spans="1:10" x14ac:dyDescent="0.3">
      <c r="A39" s="184">
        <v>518</v>
      </c>
      <c r="B39" s="343" t="s">
        <v>264</v>
      </c>
      <c r="C39" s="272">
        <v>8226</v>
      </c>
      <c r="D39" s="273">
        <v>7913</v>
      </c>
      <c r="E39" s="324">
        <f t="shared" si="0"/>
        <v>96.194991490396305</v>
      </c>
      <c r="F39" s="344">
        <v>70</v>
      </c>
      <c r="G39" s="273">
        <v>55</v>
      </c>
      <c r="H39" s="302">
        <f t="shared" ref="H39" si="4">G39/F39*100</f>
        <v>78.571428571428569</v>
      </c>
      <c r="I39" s="272">
        <v>150</v>
      </c>
      <c r="J39" s="324">
        <v>189</v>
      </c>
    </row>
    <row r="40" spans="1:10" x14ac:dyDescent="0.3">
      <c r="A40" s="184">
        <v>518</v>
      </c>
      <c r="B40" s="345" t="s">
        <v>265</v>
      </c>
      <c r="C40" s="346">
        <v>90</v>
      </c>
      <c r="D40" s="347">
        <v>82</v>
      </c>
      <c r="E40" s="214">
        <f t="shared" si="0"/>
        <v>91.111111111111114</v>
      </c>
      <c r="F40" s="312" t="s">
        <v>187</v>
      </c>
      <c r="G40" s="313" t="s">
        <v>187</v>
      </c>
      <c r="H40" s="313" t="s">
        <v>187</v>
      </c>
      <c r="I40" s="219" t="s">
        <v>187</v>
      </c>
      <c r="J40" s="218" t="s">
        <v>187</v>
      </c>
    </row>
    <row r="41" spans="1:10" x14ac:dyDescent="0.3">
      <c r="A41" s="184">
        <v>518</v>
      </c>
      <c r="B41" s="348" t="s">
        <v>266</v>
      </c>
      <c r="C41" s="346">
        <v>100</v>
      </c>
      <c r="D41" s="347">
        <v>82</v>
      </c>
      <c r="E41" s="214">
        <f t="shared" si="0"/>
        <v>82</v>
      </c>
      <c r="F41" s="346">
        <v>10</v>
      </c>
      <c r="G41" s="236">
        <v>9</v>
      </c>
      <c r="H41" s="214">
        <f>G41/F41*100</f>
        <v>90</v>
      </c>
      <c r="I41" s="219" t="s">
        <v>187</v>
      </c>
      <c r="J41" s="218" t="s">
        <v>187</v>
      </c>
    </row>
    <row r="42" spans="1:10" x14ac:dyDescent="0.3">
      <c r="A42" s="184">
        <v>518</v>
      </c>
      <c r="B42" s="349" t="s">
        <v>267</v>
      </c>
      <c r="C42" s="346">
        <v>2368</v>
      </c>
      <c r="D42" s="347">
        <v>2367</v>
      </c>
      <c r="E42" s="214">
        <f t="shared" si="0"/>
        <v>99.957770270270274</v>
      </c>
      <c r="F42" s="312" t="s">
        <v>187</v>
      </c>
      <c r="G42" s="313" t="s">
        <v>187</v>
      </c>
      <c r="H42" s="313" t="s">
        <v>187</v>
      </c>
      <c r="I42" s="219" t="s">
        <v>187</v>
      </c>
      <c r="J42" s="218" t="s">
        <v>187</v>
      </c>
    </row>
    <row r="43" spans="1:10" ht="15" thickBot="1" x14ac:dyDescent="0.35">
      <c r="A43" s="184">
        <v>518</v>
      </c>
      <c r="B43" s="350" t="s">
        <v>268</v>
      </c>
      <c r="C43" s="279">
        <v>270</v>
      </c>
      <c r="D43" s="280">
        <v>270</v>
      </c>
      <c r="E43" s="351">
        <f t="shared" si="0"/>
        <v>100</v>
      </c>
      <c r="F43" s="312" t="s">
        <v>187</v>
      </c>
      <c r="G43" s="313" t="s">
        <v>187</v>
      </c>
      <c r="H43" s="313" t="s">
        <v>187</v>
      </c>
      <c r="I43" s="352" t="s">
        <v>187</v>
      </c>
      <c r="J43" s="282" t="s">
        <v>187</v>
      </c>
    </row>
    <row r="44" spans="1:10" x14ac:dyDescent="0.3">
      <c r="A44" s="387" t="s">
        <v>269</v>
      </c>
      <c r="B44" s="353" t="s">
        <v>287</v>
      </c>
      <c r="C44" s="272">
        <v>691</v>
      </c>
      <c r="D44" s="273">
        <v>763</v>
      </c>
      <c r="E44" s="422">
        <f>D44/C44*100</f>
        <v>110.41968162083937</v>
      </c>
      <c r="F44" s="272">
        <v>515</v>
      </c>
      <c r="G44" s="273">
        <v>553</v>
      </c>
      <c r="H44" s="422">
        <f>G44/F44*100</f>
        <v>107.37864077669903</v>
      </c>
      <c r="I44" s="272">
        <v>2386</v>
      </c>
      <c r="J44" s="324">
        <v>2708</v>
      </c>
    </row>
    <row r="45" spans="1:10" ht="15" thickBot="1" x14ac:dyDescent="0.35">
      <c r="A45" s="387">
        <v>527</v>
      </c>
      <c r="B45" s="354" t="s">
        <v>271</v>
      </c>
      <c r="C45" s="346">
        <v>3</v>
      </c>
      <c r="D45" s="347">
        <v>5</v>
      </c>
      <c r="E45" s="351">
        <f t="shared" si="0"/>
        <v>166.66666666666669</v>
      </c>
      <c r="F45" s="346">
        <v>4</v>
      </c>
      <c r="G45" s="347">
        <v>3</v>
      </c>
      <c r="H45" s="423">
        <f>G45/F45*100</f>
        <v>75</v>
      </c>
      <c r="I45" s="346">
        <v>0</v>
      </c>
      <c r="J45" s="355">
        <v>20</v>
      </c>
    </row>
    <row r="46" spans="1:10" x14ac:dyDescent="0.3">
      <c r="A46" s="184">
        <v>527</v>
      </c>
      <c r="B46" s="356" t="s">
        <v>272</v>
      </c>
      <c r="C46" s="230">
        <v>98</v>
      </c>
      <c r="D46" s="231">
        <f>SUM(D47:D49)</f>
        <v>53</v>
      </c>
      <c r="E46" s="357">
        <f t="shared" si="0"/>
        <v>54.081632653061227</v>
      </c>
      <c r="F46" s="230">
        <v>0</v>
      </c>
      <c r="G46" s="231">
        <v>0</v>
      </c>
      <c r="H46" s="358">
        <v>0</v>
      </c>
      <c r="I46" s="230">
        <f>I49</f>
        <v>500</v>
      </c>
      <c r="J46" s="357">
        <f>SUM(J47:J49)</f>
        <v>264</v>
      </c>
    </row>
    <row r="47" spans="1:10" x14ac:dyDescent="0.3">
      <c r="A47" s="184">
        <v>527</v>
      </c>
      <c r="B47" s="345" t="s">
        <v>273</v>
      </c>
      <c r="C47" s="235">
        <v>18</v>
      </c>
      <c r="D47" s="236">
        <v>8</v>
      </c>
      <c r="E47" s="214">
        <f t="shared" si="0"/>
        <v>44.444444444444443</v>
      </c>
      <c r="F47" s="215" t="s">
        <v>187</v>
      </c>
      <c r="G47" s="313" t="s">
        <v>187</v>
      </c>
      <c r="H47" s="313" t="s">
        <v>187</v>
      </c>
      <c r="I47" s="235">
        <v>0</v>
      </c>
      <c r="J47" s="359">
        <v>0</v>
      </c>
    </row>
    <row r="48" spans="1:10" x14ac:dyDescent="0.3">
      <c r="A48" s="184">
        <v>527</v>
      </c>
      <c r="B48" s="349" t="s">
        <v>274</v>
      </c>
      <c r="C48" s="235">
        <v>0</v>
      </c>
      <c r="D48" s="236">
        <v>0</v>
      </c>
      <c r="E48" s="214">
        <v>0</v>
      </c>
      <c r="F48" s="312" t="s">
        <v>187</v>
      </c>
      <c r="G48" s="313" t="s">
        <v>187</v>
      </c>
      <c r="H48" s="313" t="s">
        <v>187</v>
      </c>
      <c r="I48" s="235">
        <v>0</v>
      </c>
      <c r="J48" s="359">
        <v>0</v>
      </c>
    </row>
    <row r="49" spans="1:10" ht="15" thickBot="1" x14ac:dyDescent="0.35">
      <c r="A49" s="184">
        <v>527</v>
      </c>
      <c r="B49" s="316" t="s">
        <v>275</v>
      </c>
      <c r="C49" s="360">
        <v>80</v>
      </c>
      <c r="D49" s="361">
        <v>45</v>
      </c>
      <c r="E49" s="351">
        <f t="shared" si="0"/>
        <v>56.25</v>
      </c>
      <c r="F49" s="312" t="s">
        <v>187</v>
      </c>
      <c r="G49" s="313" t="s">
        <v>187</v>
      </c>
      <c r="H49" s="313" t="s">
        <v>187</v>
      </c>
      <c r="I49" s="360">
        <v>500</v>
      </c>
      <c r="J49" s="362">
        <v>264</v>
      </c>
    </row>
    <row r="50" spans="1:10" x14ac:dyDescent="0.3">
      <c r="A50" s="184" t="s">
        <v>276</v>
      </c>
      <c r="B50" s="296" t="s">
        <v>277</v>
      </c>
      <c r="C50" s="272">
        <f>SUM(C51:C53)</f>
        <v>56</v>
      </c>
      <c r="D50" s="273">
        <f>SUM(D51:D53)</f>
        <v>63</v>
      </c>
      <c r="E50" s="357">
        <f t="shared" si="0"/>
        <v>112.5</v>
      </c>
      <c r="F50" s="272">
        <v>1</v>
      </c>
      <c r="G50" s="273">
        <v>0</v>
      </c>
      <c r="H50" s="358">
        <f t="shared" ref="H50" si="5">G50/F50*100</f>
        <v>0</v>
      </c>
      <c r="I50" s="272">
        <f>I52+I51</f>
        <v>1</v>
      </c>
      <c r="J50" s="324">
        <f>SUM(J51:J52)</f>
        <v>1</v>
      </c>
    </row>
    <row r="51" spans="1:10" x14ac:dyDescent="0.3">
      <c r="A51" s="184" t="s">
        <v>276</v>
      </c>
      <c r="B51" s="304" t="s">
        <v>278</v>
      </c>
      <c r="C51" s="346">
        <v>0</v>
      </c>
      <c r="D51" s="347">
        <v>0</v>
      </c>
      <c r="E51" s="237">
        <v>0</v>
      </c>
      <c r="F51" s="312" t="s">
        <v>187</v>
      </c>
      <c r="G51" s="313" t="s">
        <v>187</v>
      </c>
      <c r="H51" s="313" t="s">
        <v>187</v>
      </c>
      <c r="I51" s="346">
        <v>0</v>
      </c>
      <c r="J51" s="355">
        <v>0</v>
      </c>
    </row>
    <row r="52" spans="1:10" x14ac:dyDescent="0.3">
      <c r="A52" s="184" t="s">
        <v>276</v>
      </c>
      <c r="B52" s="311" t="s">
        <v>279</v>
      </c>
      <c r="C52" s="346">
        <v>56</v>
      </c>
      <c r="D52" s="347">
        <v>63</v>
      </c>
      <c r="E52" s="214">
        <f t="shared" si="0"/>
        <v>112.5</v>
      </c>
      <c r="F52" s="215" t="s">
        <v>187</v>
      </c>
      <c r="G52" s="313" t="s">
        <v>187</v>
      </c>
      <c r="H52" s="313" t="s">
        <v>187</v>
      </c>
      <c r="I52" s="346">
        <v>1</v>
      </c>
      <c r="J52" s="355">
        <v>1</v>
      </c>
    </row>
    <row r="53" spans="1:10" ht="15" thickBot="1" x14ac:dyDescent="0.35">
      <c r="A53" s="184" t="s">
        <v>276</v>
      </c>
      <c r="B53" s="363" t="s">
        <v>280</v>
      </c>
      <c r="C53" s="346">
        <v>0</v>
      </c>
      <c r="D53" s="347">
        <v>0</v>
      </c>
      <c r="E53" s="351">
        <v>0</v>
      </c>
      <c r="F53" s="312" t="s">
        <v>187</v>
      </c>
      <c r="G53" s="313" t="s">
        <v>187</v>
      </c>
      <c r="H53" s="313" t="s">
        <v>187</v>
      </c>
      <c r="I53" s="219" t="s">
        <v>187</v>
      </c>
      <c r="J53" s="218" t="s">
        <v>187</v>
      </c>
    </row>
    <row r="54" spans="1:10" ht="15" thickBot="1" x14ac:dyDescent="0.35">
      <c r="A54" s="184">
        <v>551</v>
      </c>
      <c r="B54" s="364" t="s">
        <v>197</v>
      </c>
      <c r="C54" s="284">
        <v>1715</v>
      </c>
      <c r="D54" s="285">
        <v>1717</v>
      </c>
      <c r="E54" s="286">
        <f t="shared" si="0"/>
        <v>100.11661807580174</v>
      </c>
      <c r="F54" s="284">
        <v>0</v>
      </c>
      <c r="G54" s="285">
        <v>0</v>
      </c>
      <c r="H54" s="332">
        <v>0</v>
      </c>
      <c r="I54" s="201" t="s">
        <v>187</v>
      </c>
      <c r="J54" s="202" t="s">
        <v>187</v>
      </c>
    </row>
    <row r="55" spans="1:10" ht="15" thickBot="1" x14ac:dyDescent="0.35">
      <c r="A55" s="184">
        <v>558</v>
      </c>
      <c r="B55" s="365" t="s">
        <v>198</v>
      </c>
      <c r="C55" s="284">
        <v>493</v>
      </c>
      <c r="D55" s="285">
        <v>807</v>
      </c>
      <c r="E55" s="286">
        <f t="shared" si="0"/>
        <v>163.69168356997972</v>
      </c>
      <c r="F55" s="284">
        <v>0</v>
      </c>
      <c r="G55" s="285">
        <v>0</v>
      </c>
      <c r="H55" s="332">
        <v>0</v>
      </c>
      <c r="I55" s="284">
        <v>0</v>
      </c>
      <c r="J55" s="286">
        <v>0</v>
      </c>
    </row>
    <row r="56" spans="1:10" ht="15" thickBot="1" x14ac:dyDescent="0.35">
      <c r="A56" s="184">
        <v>591</v>
      </c>
      <c r="B56" s="364" t="s">
        <v>281</v>
      </c>
      <c r="C56" s="284">
        <v>0</v>
      </c>
      <c r="D56" s="285">
        <v>6</v>
      </c>
      <c r="E56" s="286">
        <v>0</v>
      </c>
      <c r="F56" s="284">
        <v>10</v>
      </c>
      <c r="G56" s="285">
        <v>0</v>
      </c>
      <c r="H56" s="332">
        <f t="shared" si="1"/>
        <v>0</v>
      </c>
      <c r="I56" s="227" t="s">
        <v>187</v>
      </c>
      <c r="J56" s="228" t="s">
        <v>187</v>
      </c>
    </row>
    <row r="57" spans="1:10" ht="15" thickBot="1" x14ac:dyDescent="0.35">
      <c r="A57" s="184"/>
      <c r="B57" s="366" t="s">
        <v>282</v>
      </c>
      <c r="C57" s="367">
        <f>C7-C26</f>
        <v>0</v>
      </c>
      <c r="D57" s="368">
        <f>D7-D26</f>
        <v>28</v>
      </c>
      <c r="E57" s="369">
        <v>0</v>
      </c>
      <c r="F57" s="370">
        <f>F13-F26</f>
        <v>279</v>
      </c>
      <c r="G57" s="371">
        <f>G13-G26</f>
        <v>251</v>
      </c>
      <c r="H57" s="372">
        <f>G57/F57*100</f>
        <v>89.964157706093189</v>
      </c>
      <c r="I57" s="373">
        <f>I8-I26</f>
        <v>2446</v>
      </c>
      <c r="J57" s="374">
        <f>J8-J26</f>
        <v>2622</v>
      </c>
    </row>
    <row r="58" spans="1:10" ht="28.2" thickBot="1" x14ac:dyDescent="0.35">
      <c r="A58" s="184"/>
      <c r="B58" s="375" t="s">
        <v>283</v>
      </c>
      <c r="C58" s="376"/>
      <c r="D58" s="377"/>
      <c r="E58" s="378">
        <v>0</v>
      </c>
      <c r="F58" s="379" t="s">
        <v>187</v>
      </c>
      <c r="G58" s="380" t="s">
        <v>187</v>
      </c>
      <c r="H58" s="381" t="s">
        <v>187</v>
      </c>
      <c r="I58" s="382"/>
      <c r="J58" s="383"/>
    </row>
    <row r="59" spans="1:10" ht="15" thickBot="1" x14ac:dyDescent="0.35">
      <c r="A59" s="184"/>
      <c r="B59" s="384" t="s">
        <v>518</v>
      </c>
      <c r="C59" s="157"/>
      <c r="D59" s="384" t="s">
        <v>519</v>
      </c>
      <c r="E59" s="158"/>
      <c r="F59" s="157"/>
      <c r="G59" s="186"/>
      <c r="H59" s="186"/>
      <c r="I59" s="157"/>
      <c r="J59" s="385"/>
    </row>
  </sheetData>
  <mergeCells count="5">
    <mergeCell ref="B4:B6"/>
    <mergeCell ref="C4:H4"/>
    <mergeCell ref="I4:J5"/>
    <mergeCell ref="C5:E5"/>
    <mergeCell ref="F5:H5"/>
  </mergeCells>
  <pageMargins left="0.25" right="0.25" top="0.75" bottom="0.75" header="0.3" footer="0.3"/>
  <pageSetup paperSize="9" scale="82" orientation="portrait" verticalDpi="3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14</vt:i4>
      </vt:variant>
    </vt:vector>
  </HeadingPairs>
  <TitlesOfParts>
    <vt:vector size="14" baseType="lpstr">
      <vt:lpstr>Úvodní list</vt:lpstr>
      <vt:lpstr>1. Počty dětí</vt:lpstr>
      <vt:lpstr>2. HČ</vt:lpstr>
      <vt:lpstr>3. DČ</vt:lpstr>
      <vt:lpstr>4. Fondy</vt:lpstr>
      <vt:lpstr>5. Kontroly</vt:lpstr>
      <vt:lpstr>6. Správa budovy</vt:lpstr>
      <vt:lpstr>7. Výhled financování</vt:lpstr>
      <vt:lpstr>Příloha č. 1</vt:lpstr>
      <vt:lpstr>Př.č.1-komentář</vt:lpstr>
      <vt:lpstr>Příloha č. 2</vt:lpstr>
      <vt:lpstr>Příloha č. 3</vt:lpstr>
      <vt:lpstr>Příloha č. 4</vt:lpstr>
      <vt:lpstr>Příloha č. 5</vt:lpstr>
    </vt:vector>
  </TitlesOfParts>
  <Company>Úřad městské části Praha 11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Stojanová Michaela Ing. (OŠK) P11</dc:creator>
  <cp:lastModifiedBy>Martina</cp:lastModifiedBy>
  <cp:lastPrinted>2025-03-06T11:52:02Z</cp:lastPrinted>
  <dcterms:created xsi:type="dcterms:W3CDTF">2020-08-03T06:22:03Z</dcterms:created>
  <dcterms:modified xsi:type="dcterms:W3CDTF">2025-09-04T05:44:34Z</dcterms:modified>
</cp:coreProperties>
</file>